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-barr-caldwell/Desktop/Westfield/2024 Documents/AHU Documents/"/>
    </mc:Choice>
  </mc:AlternateContent>
  <xr:revisionPtr revIDLastSave="0" documentId="13_ncr:1_{AECFC8CE-980D-BE4C-8E99-DB1D3ED41F2C}" xr6:coauthVersionLast="47" xr6:coauthVersionMax="47" xr10:uidLastSave="{00000000-0000-0000-0000-000000000000}"/>
  <bookViews>
    <workbookView xWindow="2960" yWindow="3320" windowWidth="46260" windowHeight="22980" activeTab="2" xr2:uid="{00000000-000D-0000-FFFF-FFFF00000000}"/>
  </bookViews>
  <sheets>
    <sheet name="Page 1" sheetId="1" r:id="rId1"/>
    <sheet name="Page 2" sheetId="2" r:id="rId2"/>
    <sheet name="Page 3" sheetId="3" r:id="rId3"/>
    <sheet name="Page 4" sheetId="4" r:id="rId4"/>
  </sheets>
  <definedNames>
    <definedName name="_xlnm_Print_Area">'Page 1'!$A$1:$K$74</definedName>
    <definedName name="Excel_BuiltIn_Print_Area">'Page 1'!$A$1:$K$88</definedName>
    <definedName name="_xlnm.Print_Area" localSheetId="0">'Page 1'!$B$1:$K$81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2" l="1"/>
  <c r="E78" i="2"/>
  <c r="H13" i="4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3" i="1"/>
  <c r="I62" i="4" l="1"/>
  <c r="I50" i="4"/>
  <c r="I40" i="4"/>
  <c r="I73" i="4" s="1"/>
  <c r="I62" i="3"/>
  <c r="I50" i="3"/>
  <c r="I40" i="3"/>
  <c r="H70" i="2"/>
  <c r="J70" i="2" s="1"/>
  <c r="K70" i="2" s="1"/>
  <c r="H69" i="2"/>
  <c r="J69" i="2" s="1"/>
  <c r="K69" i="2" s="1"/>
  <c r="J68" i="2"/>
  <c r="K68" i="2" s="1"/>
  <c r="H68" i="2"/>
  <c r="H67" i="2"/>
  <c r="J67" i="2" s="1"/>
  <c r="K67" i="2" s="1"/>
  <c r="H66" i="2"/>
  <c r="J66" i="2" s="1"/>
  <c r="K66" i="2" s="1"/>
  <c r="I62" i="2"/>
  <c r="J60" i="2"/>
  <c r="K60" i="2" s="1"/>
  <c r="H60" i="2"/>
  <c r="H59" i="2"/>
  <c r="J59" i="2" s="1"/>
  <c r="K59" i="2" s="1"/>
  <c r="H58" i="2"/>
  <c r="J58" i="2" s="1"/>
  <c r="K58" i="2" s="1"/>
  <c r="K57" i="2"/>
  <c r="J57" i="2"/>
  <c r="H57" i="2"/>
  <c r="J56" i="2"/>
  <c r="K56" i="2" s="1"/>
  <c r="H56" i="2"/>
  <c r="H55" i="2"/>
  <c r="J55" i="2" s="1"/>
  <c r="K55" i="2" s="1"/>
  <c r="H54" i="2"/>
  <c r="J54" i="2" s="1"/>
  <c r="I50" i="2"/>
  <c r="J48" i="2"/>
  <c r="K48" i="2" s="1"/>
  <c r="H48" i="2"/>
  <c r="H47" i="2"/>
  <c r="J47" i="2" s="1"/>
  <c r="K47" i="2" s="1"/>
  <c r="H46" i="2"/>
  <c r="J46" i="2" s="1"/>
  <c r="K46" i="2" s="1"/>
  <c r="K45" i="2"/>
  <c r="J45" i="2"/>
  <c r="H45" i="2"/>
  <c r="J44" i="2"/>
  <c r="H44" i="2"/>
  <c r="I40" i="2"/>
  <c r="H37" i="2"/>
  <c r="J37" i="2" s="1"/>
  <c r="K37" i="2" s="1"/>
  <c r="J36" i="2"/>
  <c r="K36" i="2" s="1"/>
  <c r="J35" i="2"/>
  <c r="K35" i="2" s="1"/>
  <c r="J34" i="2"/>
  <c r="K34" i="2" s="1"/>
  <c r="J33" i="2"/>
  <c r="K33" i="2" s="1"/>
  <c r="K32" i="2"/>
  <c r="J32" i="2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I71" i="1"/>
  <c r="I3" i="4"/>
  <c r="N68" i="4" s="1"/>
  <c r="H68" i="4" s="1"/>
  <c r="J68" i="4" s="1"/>
  <c r="K68" i="4" s="1"/>
  <c r="I3" i="2"/>
  <c r="O58" i="2" s="1"/>
  <c r="I3" i="3"/>
  <c r="N67" i="3" s="1"/>
  <c r="H67" i="3" s="1"/>
  <c r="J67" i="3" s="1"/>
  <c r="K67" i="3" s="1"/>
  <c r="I61" i="1"/>
  <c r="P31" i="1"/>
  <c r="H31" i="1" s="1"/>
  <c r="J31" i="1" s="1"/>
  <c r="K31" i="1" s="1"/>
  <c r="P13" i="1"/>
  <c r="P69" i="1"/>
  <c r="P68" i="1"/>
  <c r="P67" i="1"/>
  <c r="P66" i="1"/>
  <c r="H66" i="1" s="1"/>
  <c r="J66" i="1" s="1"/>
  <c r="P65" i="1"/>
  <c r="H65" i="1" s="1"/>
  <c r="J65" i="1" s="1"/>
  <c r="P59" i="1"/>
  <c r="H59" i="1" s="1"/>
  <c r="J59" i="1" s="1"/>
  <c r="P58" i="1"/>
  <c r="H58" i="1" s="1"/>
  <c r="J58" i="1" s="1"/>
  <c r="P57" i="1"/>
  <c r="H57" i="1" s="1"/>
  <c r="J57" i="1" s="1"/>
  <c r="P56" i="1"/>
  <c r="H56" i="1" s="1"/>
  <c r="J56" i="1" s="1"/>
  <c r="P55" i="1"/>
  <c r="H55" i="1" s="1"/>
  <c r="J55" i="1" s="1"/>
  <c r="P54" i="1"/>
  <c r="H54" i="1" s="1"/>
  <c r="J54" i="1" s="1"/>
  <c r="P53" i="1"/>
  <c r="H53" i="1" s="1"/>
  <c r="J53" i="1" s="1"/>
  <c r="H69" i="1"/>
  <c r="J69" i="1" s="1"/>
  <c r="H68" i="1"/>
  <c r="J68" i="1" s="1"/>
  <c r="H67" i="1"/>
  <c r="J67" i="1" s="1"/>
  <c r="P43" i="1"/>
  <c r="H43" i="1" s="1"/>
  <c r="J43" i="1" s="1"/>
  <c r="P44" i="1"/>
  <c r="H44" i="1" s="1"/>
  <c r="J44" i="1" s="1"/>
  <c r="P45" i="1"/>
  <c r="H45" i="1" s="1"/>
  <c r="J45" i="1" s="1"/>
  <c r="P46" i="1"/>
  <c r="H46" i="1" s="1"/>
  <c r="J46" i="1" s="1"/>
  <c r="P47" i="1"/>
  <c r="H47" i="1" s="1"/>
  <c r="J47" i="1" s="1"/>
  <c r="P14" i="1"/>
  <c r="H14" i="1" s="1"/>
  <c r="J14" i="1" s="1"/>
  <c r="K14" i="1" s="1"/>
  <c r="P15" i="1"/>
  <c r="H15" i="1" s="1"/>
  <c r="J15" i="1" s="1"/>
  <c r="K15" i="1" s="1"/>
  <c r="P16" i="1"/>
  <c r="H16" i="1" s="1"/>
  <c r="J16" i="1" s="1"/>
  <c r="K16" i="1" s="1"/>
  <c r="P17" i="1"/>
  <c r="H17" i="1" s="1"/>
  <c r="J17" i="1" s="1"/>
  <c r="K17" i="1" s="1"/>
  <c r="P18" i="1"/>
  <c r="H18" i="1" s="1"/>
  <c r="J18" i="1" s="1"/>
  <c r="K18" i="1" s="1"/>
  <c r="P19" i="1"/>
  <c r="H19" i="1" s="1"/>
  <c r="J19" i="1" s="1"/>
  <c r="K19" i="1" s="1"/>
  <c r="P20" i="1"/>
  <c r="H20" i="1" s="1"/>
  <c r="J20" i="1" s="1"/>
  <c r="K20" i="1" s="1"/>
  <c r="P21" i="1"/>
  <c r="H21" i="1" s="1"/>
  <c r="J21" i="1" s="1"/>
  <c r="K21" i="1" s="1"/>
  <c r="P22" i="1"/>
  <c r="H22" i="1" s="1"/>
  <c r="J22" i="1" s="1"/>
  <c r="K22" i="1" s="1"/>
  <c r="P23" i="1"/>
  <c r="H23" i="1" s="1"/>
  <c r="J23" i="1" s="1"/>
  <c r="K23" i="1" s="1"/>
  <c r="P24" i="1"/>
  <c r="H24" i="1" s="1"/>
  <c r="J24" i="1" s="1"/>
  <c r="K24" i="1" s="1"/>
  <c r="P25" i="1"/>
  <c r="H25" i="1" s="1"/>
  <c r="J25" i="1" s="1"/>
  <c r="K25" i="1" s="1"/>
  <c r="P26" i="1"/>
  <c r="H26" i="1" s="1"/>
  <c r="J26" i="1" s="1"/>
  <c r="K26" i="1" s="1"/>
  <c r="P27" i="1"/>
  <c r="H27" i="1" s="1"/>
  <c r="J27" i="1" s="1"/>
  <c r="K27" i="1" s="1"/>
  <c r="P28" i="1"/>
  <c r="H28" i="1" s="1"/>
  <c r="J28" i="1" s="1"/>
  <c r="K28" i="1" s="1"/>
  <c r="P29" i="1"/>
  <c r="H29" i="1" s="1"/>
  <c r="J29" i="1" s="1"/>
  <c r="K29" i="1" s="1"/>
  <c r="P30" i="1"/>
  <c r="H30" i="1" s="1"/>
  <c r="J30" i="1" s="1"/>
  <c r="K30" i="1" s="1"/>
  <c r="P32" i="1"/>
  <c r="H32" i="1" s="1"/>
  <c r="J32" i="1" s="1"/>
  <c r="K32" i="1" s="1"/>
  <c r="P33" i="1"/>
  <c r="H33" i="1" s="1"/>
  <c r="J33" i="1" s="1"/>
  <c r="K33" i="1" s="1"/>
  <c r="P34" i="1"/>
  <c r="H34" i="1" s="1"/>
  <c r="J34" i="1" s="1"/>
  <c r="K34" i="1" s="1"/>
  <c r="P35" i="1"/>
  <c r="H35" i="1" s="1"/>
  <c r="J35" i="1" s="1"/>
  <c r="K35" i="1" s="1"/>
  <c r="P36" i="1"/>
  <c r="H36" i="1" s="1"/>
  <c r="J36" i="1" s="1"/>
  <c r="K36" i="1" s="1"/>
  <c r="F80" i="4"/>
  <c r="F80" i="3"/>
  <c r="I72" i="3"/>
  <c r="R1" i="3"/>
  <c r="F80" i="2"/>
  <c r="I72" i="2"/>
  <c r="I73" i="2"/>
  <c r="I77" i="1" s="1"/>
  <c r="R1" i="2"/>
  <c r="F79" i="1"/>
  <c r="I49" i="1"/>
  <c r="I39" i="1"/>
  <c r="R1" i="1"/>
  <c r="J13" i="1" l="1"/>
  <c r="K13" i="1" s="1"/>
  <c r="I80" i="4"/>
  <c r="I79" i="1"/>
  <c r="I80" i="2"/>
  <c r="I80" i="3"/>
  <c r="I73" i="3"/>
  <c r="I78" i="1" s="1"/>
  <c r="K13" i="2"/>
  <c r="K40" i="2" s="1"/>
  <c r="J40" i="2"/>
  <c r="J50" i="2"/>
  <c r="J62" i="2"/>
  <c r="K54" i="2"/>
  <c r="K62" i="2" s="1"/>
  <c r="K44" i="2"/>
  <c r="K50" i="2" s="1"/>
  <c r="K46" i="1"/>
  <c r="K54" i="1"/>
  <c r="K58" i="1"/>
  <c r="K68" i="1"/>
  <c r="K55" i="1"/>
  <c r="K59" i="1"/>
  <c r="K47" i="1"/>
  <c r="K69" i="1"/>
  <c r="K66" i="1"/>
  <c r="K67" i="1"/>
  <c r="K56" i="1"/>
  <c r="K53" i="1"/>
  <c r="K57" i="1"/>
  <c r="K44" i="1"/>
  <c r="K45" i="1"/>
  <c r="O19" i="2"/>
  <c r="O35" i="2"/>
  <c r="O67" i="2"/>
  <c r="N25" i="3"/>
  <c r="H25" i="3" s="1"/>
  <c r="J25" i="3" s="1"/>
  <c r="K25" i="3" s="1"/>
  <c r="N47" i="3"/>
  <c r="H47" i="3" s="1"/>
  <c r="J47" i="3" s="1"/>
  <c r="K47" i="3" s="1"/>
  <c r="O23" i="2"/>
  <c r="O45" i="2"/>
  <c r="N13" i="3"/>
  <c r="H13" i="3" s="1"/>
  <c r="J13" i="3" s="1"/>
  <c r="K13" i="3" s="1"/>
  <c r="N29" i="3"/>
  <c r="H29" i="3" s="1"/>
  <c r="J29" i="3" s="1"/>
  <c r="K29" i="3" s="1"/>
  <c r="N56" i="3"/>
  <c r="H56" i="3" s="1"/>
  <c r="J56" i="3" s="1"/>
  <c r="K56" i="3" s="1"/>
  <c r="O27" i="2"/>
  <c r="O54" i="2"/>
  <c r="N17" i="3"/>
  <c r="H17" i="3" s="1"/>
  <c r="J17" i="3" s="1"/>
  <c r="K17" i="3" s="1"/>
  <c r="N33" i="3"/>
  <c r="H33" i="3" s="1"/>
  <c r="J33" i="3" s="1"/>
  <c r="K33" i="3" s="1"/>
  <c r="N60" i="3"/>
  <c r="H60" i="3" s="1"/>
  <c r="J60" i="3" s="1"/>
  <c r="K60" i="3" s="1"/>
  <c r="O15" i="2"/>
  <c r="O31" i="2"/>
  <c r="N21" i="3"/>
  <c r="H21" i="3" s="1"/>
  <c r="J21" i="3" s="1"/>
  <c r="K21" i="3" s="1"/>
  <c r="N37" i="3"/>
  <c r="H37" i="3" s="1"/>
  <c r="J37" i="3" s="1"/>
  <c r="K37" i="3" s="1"/>
  <c r="N69" i="3"/>
  <c r="H69" i="3" s="1"/>
  <c r="J69" i="3" s="1"/>
  <c r="K69" i="3" s="1"/>
  <c r="N15" i="4"/>
  <c r="H15" i="4" s="1"/>
  <c r="J15" i="4" s="1"/>
  <c r="K15" i="4" s="1"/>
  <c r="N19" i="4"/>
  <c r="H19" i="4" s="1"/>
  <c r="J19" i="4" s="1"/>
  <c r="K19" i="4" s="1"/>
  <c r="N23" i="4"/>
  <c r="H23" i="4" s="1"/>
  <c r="J23" i="4" s="1"/>
  <c r="K23" i="4" s="1"/>
  <c r="N27" i="4"/>
  <c r="H27" i="4" s="1"/>
  <c r="J27" i="4" s="1"/>
  <c r="K27" i="4" s="1"/>
  <c r="N31" i="4"/>
  <c r="H31" i="4" s="1"/>
  <c r="J31" i="4" s="1"/>
  <c r="K31" i="4" s="1"/>
  <c r="N35" i="4"/>
  <c r="H35" i="4" s="1"/>
  <c r="J35" i="4" s="1"/>
  <c r="K35" i="4" s="1"/>
  <c r="N45" i="4"/>
  <c r="H45" i="4" s="1"/>
  <c r="J45" i="4" s="1"/>
  <c r="K45" i="4" s="1"/>
  <c r="N54" i="4"/>
  <c r="H54" i="4" s="1"/>
  <c r="J54" i="4" s="1"/>
  <c r="N58" i="4"/>
  <c r="H58" i="4" s="1"/>
  <c r="J58" i="4" s="1"/>
  <c r="K58" i="4" s="1"/>
  <c r="N67" i="4"/>
  <c r="H67" i="4" s="1"/>
  <c r="J67" i="4" s="1"/>
  <c r="K67" i="4" s="1"/>
  <c r="O16" i="2"/>
  <c r="O20" i="2"/>
  <c r="O24" i="2"/>
  <c r="O28" i="2"/>
  <c r="O32" i="2"/>
  <c r="O36" i="2"/>
  <c r="O46" i="2"/>
  <c r="O55" i="2"/>
  <c r="O59" i="2"/>
  <c r="O68" i="2"/>
  <c r="N14" i="3"/>
  <c r="H14" i="3" s="1"/>
  <c r="J14" i="3" s="1"/>
  <c r="K14" i="3" s="1"/>
  <c r="N18" i="3"/>
  <c r="H18" i="3" s="1"/>
  <c r="J18" i="3" s="1"/>
  <c r="K18" i="3" s="1"/>
  <c r="N22" i="3"/>
  <c r="H22" i="3" s="1"/>
  <c r="J22" i="3" s="1"/>
  <c r="K22" i="3" s="1"/>
  <c r="N26" i="3"/>
  <c r="H26" i="3" s="1"/>
  <c r="J26" i="3" s="1"/>
  <c r="K26" i="3" s="1"/>
  <c r="N30" i="3"/>
  <c r="H30" i="3" s="1"/>
  <c r="J30" i="3" s="1"/>
  <c r="K30" i="3" s="1"/>
  <c r="N34" i="3"/>
  <c r="H34" i="3" s="1"/>
  <c r="J34" i="3" s="1"/>
  <c r="K34" i="3" s="1"/>
  <c r="N44" i="3"/>
  <c r="H44" i="3" s="1"/>
  <c r="J44" i="3" s="1"/>
  <c r="K44" i="3" s="1"/>
  <c r="N48" i="3"/>
  <c r="H48" i="3" s="1"/>
  <c r="J48" i="3" s="1"/>
  <c r="K48" i="3" s="1"/>
  <c r="N57" i="3"/>
  <c r="H57" i="3" s="1"/>
  <c r="J57" i="3" s="1"/>
  <c r="K57" i="3" s="1"/>
  <c r="N66" i="3"/>
  <c r="H66" i="3" s="1"/>
  <c r="J66" i="3" s="1"/>
  <c r="K66" i="3" s="1"/>
  <c r="N70" i="3"/>
  <c r="H70" i="3" s="1"/>
  <c r="J70" i="3" s="1"/>
  <c r="K70" i="3" s="1"/>
  <c r="N16" i="4"/>
  <c r="H16" i="4" s="1"/>
  <c r="J16" i="4" s="1"/>
  <c r="K16" i="4" s="1"/>
  <c r="N20" i="4"/>
  <c r="H20" i="4" s="1"/>
  <c r="J20" i="4" s="1"/>
  <c r="K20" i="4" s="1"/>
  <c r="N24" i="4"/>
  <c r="H24" i="4" s="1"/>
  <c r="J24" i="4" s="1"/>
  <c r="K24" i="4" s="1"/>
  <c r="N28" i="4"/>
  <c r="H28" i="4" s="1"/>
  <c r="J28" i="4" s="1"/>
  <c r="K28" i="4" s="1"/>
  <c r="N32" i="4"/>
  <c r="H32" i="4" s="1"/>
  <c r="J32" i="4" s="1"/>
  <c r="K32" i="4" s="1"/>
  <c r="N36" i="4"/>
  <c r="H36" i="4" s="1"/>
  <c r="J36" i="4" s="1"/>
  <c r="K36" i="4" s="1"/>
  <c r="N46" i="4"/>
  <c r="H46" i="4" s="1"/>
  <c r="J46" i="4" s="1"/>
  <c r="K46" i="4" s="1"/>
  <c r="N55" i="4"/>
  <c r="H55" i="4" s="1"/>
  <c r="J55" i="4" s="1"/>
  <c r="K55" i="4" s="1"/>
  <c r="N59" i="4"/>
  <c r="H59" i="4" s="1"/>
  <c r="J59" i="4" s="1"/>
  <c r="K59" i="4" s="1"/>
  <c r="O13" i="2"/>
  <c r="O17" i="2"/>
  <c r="O21" i="2"/>
  <c r="O25" i="2"/>
  <c r="O29" i="2"/>
  <c r="O33" i="2"/>
  <c r="O37" i="2"/>
  <c r="O47" i="2"/>
  <c r="O56" i="2"/>
  <c r="O60" i="2"/>
  <c r="O69" i="2"/>
  <c r="N15" i="3"/>
  <c r="H15" i="3" s="1"/>
  <c r="J15" i="3" s="1"/>
  <c r="K15" i="3" s="1"/>
  <c r="N19" i="3"/>
  <c r="H19" i="3" s="1"/>
  <c r="J19" i="3" s="1"/>
  <c r="K19" i="3" s="1"/>
  <c r="N23" i="3"/>
  <c r="H23" i="3" s="1"/>
  <c r="J23" i="3" s="1"/>
  <c r="K23" i="3" s="1"/>
  <c r="N27" i="3"/>
  <c r="H27" i="3" s="1"/>
  <c r="J27" i="3" s="1"/>
  <c r="K27" i="3" s="1"/>
  <c r="N31" i="3"/>
  <c r="H31" i="3" s="1"/>
  <c r="J31" i="3" s="1"/>
  <c r="K31" i="3" s="1"/>
  <c r="N35" i="3"/>
  <c r="H35" i="3" s="1"/>
  <c r="J35" i="3" s="1"/>
  <c r="K35" i="3" s="1"/>
  <c r="N45" i="3"/>
  <c r="H45" i="3" s="1"/>
  <c r="J45" i="3" s="1"/>
  <c r="K45" i="3" s="1"/>
  <c r="N54" i="3"/>
  <c r="H54" i="3" s="1"/>
  <c r="J54" i="3" s="1"/>
  <c r="K54" i="3" s="1"/>
  <c r="N58" i="3"/>
  <c r="H58" i="3" s="1"/>
  <c r="J58" i="3" s="1"/>
  <c r="K58" i="3" s="1"/>
  <c r="N13" i="4"/>
  <c r="J13" i="4" s="1"/>
  <c r="K13" i="4" s="1"/>
  <c r="N17" i="4"/>
  <c r="H17" i="4" s="1"/>
  <c r="J17" i="4" s="1"/>
  <c r="K17" i="4" s="1"/>
  <c r="N21" i="4"/>
  <c r="H21" i="4" s="1"/>
  <c r="J21" i="4" s="1"/>
  <c r="K21" i="4" s="1"/>
  <c r="N25" i="4"/>
  <c r="H25" i="4" s="1"/>
  <c r="J25" i="4" s="1"/>
  <c r="K25" i="4" s="1"/>
  <c r="N29" i="4"/>
  <c r="H29" i="4" s="1"/>
  <c r="J29" i="4" s="1"/>
  <c r="K29" i="4" s="1"/>
  <c r="N33" i="4"/>
  <c r="H33" i="4" s="1"/>
  <c r="J33" i="4" s="1"/>
  <c r="K33" i="4" s="1"/>
  <c r="N37" i="4"/>
  <c r="H37" i="4" s="1"/>
  <c r="J37" i="4" s="1"/>
  <c r="K37" i="4" s="1"/>
  <c r="N47" i="4"/>
  <c r="H47" i="4" s="1"/>
  <c r="J47" i="4" s="1"/>
  <c r="K47" i="4" s="1"/>
  <c r="N56" i="4"/>
  <c r="H56" i="4" s="1"/>
  <c r="J56" i="4" s="1"/>
  <c r="K56" i="4" s="1"/>
  <c r="N60" i="4"/>
  <c r="H60" i="4" s="1"/>
  <c r="J60" i="4" s="1"/>
  <c r="K60" i="4" s="1"/>
  <c r="N69" i="4"/>
  <c r="H69" i="4" s="1"/>
  <c r="J69" i="4" s="1"/>
  <c r="K69" i="4" s="1"/>
  <c r="O14" i="2"/>
  <c r="O18" i="2"/>
  <c r="O22" i="2"/>
  <c r="O26" i="2"/>
  <c r="O30" i="2"/>
  <c r="O34" i="2"/>
  <c r="O44" i="2"/>
  <c r="O48" i="2"/>
  <c r="O57" i="2"/>
  <c r="O66" i="2"/>
  <c r="O70" i="2"/>
  <c r="N16" i="3"/>
  <c r="H16" i="3" s="1"/>
  <c r="J16" i="3" s="1"/>
  <c r="K16" i="3" s="1"/>
  <c r="N20" i="3"/>
  <c r="H20" i="3" s="1"/>
  <c r="J20" i="3" s="1"/>
  <c r="K20" i="3" s="1"/>
  <c r="N24" i="3"/>
  <c r="H24" i="3" s="1"/>
  <c r="J24" i="3" s="1"/>
  <c r="K24" i="3" s="1"/>
  <c r="N28" i="3"/>
  <c r="H28" i="3" s="1"/>
  <c r="J28" i="3" s="1"/>
  <c r="K28" i="3" s="1"/>
  <c r="N32" i="3"/>
  <c r="H32" i="3" s="1"/>
  <c r="J32" i="3" s="1"/>
  <c r="K32" i="3" s="1"/>
  <c r="N36" i="3"/>
  <c r="H36" i="3" s="1"/>
  <c r="J36" i="3" s="1"/>
  <c r="K36" i="3" s="1"/>
  <c r="N46" i="3"/>
  <c r="H46" i="3" s="1"/>
  <c r="J46" i="3" s="1"/>
  <c r="K46" i="3" s="1"/>
  <c r="N55" i="3"/>
  <c r="H55" i="3" s="1"/>
  <c r="J55" i="3" s="1"/>
  <c r="K55" i="3" s="1"/>
  <c r="N59" i="3"/>
  <c r="H59" i="3" s="1"/>
  <c r="J59" i="3" s="1"/>
  <c r="K59" i="3" s="1"/>
  <c r="N68" i="3"/>
  <c r="H68" i="3" s="1"/>
  <c r="J68" i="3" s="1"/>
  <c r="K68" i="3" s="1"/>
  <c r="N14" i="4"/>
  <c r="H14" i="4" s="1"/>
  <c r="J14" i="4" s="1"/>
  <c r="K14" i="4" s="1"/>
  <c r="N18" i="4"/>
  <c r="H18" i="4" s="1"/>
  <c r="J18" i="4" s="1"/>
  <c r="K18" i="4" s="1"/>
  <c r="N22" i="4"/>
  <c r="H22" i="4" s="1"/>
  <c r="J22" i="4" s="1"/>
  <c r="K22" i="4" s="1"/>
  <c r="N26" i="4"/>
  <c r="H26" i="4" s="1"/>
  <c r="J26" i="4" s="1"/>
  <c r="K26" i="4" s="1"/>
  <c r="N30" i="4"/>
  <c r="H30" i="4" s="1"/>
  <c r="J30" i="4" s="1"/>
  <c r="K30" i="4" s="1"/>
  <c r="N34" i="4"/>
  <c r="H34" i="4" s="1"/>
  <c r="J34" i="4" s="1"/>
  <c r="K34" i="4" s="1"/>
  <c r="N44" i="4"/>
  <c r="H44" i="4" s="1"/>
  <c r="J44" i="4" s="1"/>
  <c r="N48" i="4"/>
  <c r="H48" i="4" s="1"/>
  <c r="J48" i="4" s="1"/>
  <c r="K48" i="4" s="1"/>
  <c r="N57" i="4"/>
  <c r="H57" i="4" s="1"/>
  <c r="J57" i="4" s="1"/>
  <c r="K57" i="4" s="1"/>
  <c r="N66" i="4"/>
  <c r="H66" i="4" s="1"/>
  <c r="J66" i="4" s="1"/>
  <c r="K66" i="4" s="1"/>
  <c r="N70" i="4"/>
  <c r="H70" i="4" s="1"/>
  <c r="J70" i="4" s="1"/>
  <c r="K70" i="4" s="1"/>
  <c r="J61" i="1"/>
  <c r="I72" i="1"/>
  <c r="I77" i="2" s="1"/>
  <c r="J49" i="1"/>
  <c r="K43" i="1"/>
  <c r="J71" i="1"/>
  <c r="I78" i="2"/>
  <c r="I78" i="3"/>
  <c r="I78" i="4"/>
  <c r="K65" i="1"/>
  <c r="I79" i="3"/>
  <c r="I79" i="4" l="1"/>
  <c r="K40" i="4"/>
  <c r="C80" i="3" s="1"/>
  <c r="J62" i="4"/>
  <c r="J50" i="4"/>
  <c r="K62" i="3"/>
  <c r="E79" i="2" s="1"/>
  <c r="K50" i="3"/>
  <c r="D79" i="4" s="1"/>
  <c r="K40" i="3"/>
  <c r="J50" i="3"/>
  <c r="J62" i="3"/>
  <c r="J40" i="4"/>
  <c r="J40" i="3"/>
  <c r="K44" i="4"/>
  <c r="K50" i="4" s="1"/>
  <c r="D79" i="1" s="1"/>
  <c r="K54" i="4"/>
  <c r="K62" i="4" s="1"/>
  <c r="E79" i="1" s="1"/>
  <c r="C80" i="2"/>
  <c r="C79" i="1"/>
  <c r="D80" i="3"/>
  <c r="I79" i="2"/>
  <c r="I82" i="2" s="1"/>
  <c r="K71" i="1"/>
  <c r="F76" i="1" s="1"/>
  <c r="K61" i="1"/>
  <c r="E77" i="2" s="1"/>
  <c r="K49" i="1"/>
  <c r="D77" i="3" s="1"/>
  <c r="J39" i="1"/>
  <c r="K39" i="1"/>
  <c r="C77" i="2" s="1"/>
  <c r="I77" i="4"/>
  <c r="I82" i="4" s="1"/>
  <c r="I76" i="1"/>
  <c r="I81" i="1" s="1"/>
  <c r="I77" i="3"/>
  <c r="I82" i="3" s="1"/>
  <c r="J72" i="3"/>
  <c r="E78" i="4"/>
  <c r="K72" i="2"/>
  <c r="F78" i="3" s="1"/>
  <c r="J72" i="2"/>
  <c r="D77" i="1"/>
  <c r="K72" i="3"/>
  <c r="C80" i="4" l="1"/>
  <c r="E77" i="3"/>
  <c r="E80" i="3"/>
  <c r="E80" i="2"/>
  <c r="F77" i="4"/>
  <c r="D80" i="2"/>
  <c r="F77" i="3"/>
  <c r="D80" i="4"/>
  <c r="E80" i="4"/>
  <c r="K79" i="1"/>
  <c r="K80" i="3"/>
  <c r="F77" i="2"/>
  <c r="E76" i="1"/>
  <c r="E77" i="4"/>
  <c r="D77" i="2"/>
  <c r="C79" i="3"/>
  <c r="D76" i="1"/>
  <c r="D77" i="4"/>
  <c r="E77" i="1"/>
  <c r="C76" i="1"/>
  <c r="C77" i="4"/>
  <c r="C77" i="3"/>
  <c r="K73" i="1"/>
  <c r="K76" i="1" s="1"/>
  <c r="D79" i="3"/>
  <c r="D79" i="2"/>
  <c r="D78" i="1"/>
  <c r="C77" i="1"/>
  <c r="E82" i="2"/>
  <c r="F78" i="2"/>
  <c r="F77" i="1"/>
  <c r="F78" i="4"/>
  <c r="E78" i="3"/>
  <c r="C78" i="4"/>
  <c r="C78" i="3"/>
  <c r="F79" i="2"/>
  <c r="D78" i="4"/>
  <c r="D78" i="3"/>
  <c r="E78" i="1"/>
  <c r="D78" i="2"/>
  <c r="K74" i="2"/>
  <c r="E79" i="4"/>
  <c r="F79" i="4"/>
  <c r="F78" i="1"/>
  <c r="E79" i="3"/>
  <c r="F79" i="3"/>
  <c r="F82" i="3" l="1"/>
  <c r="K80" i="4"/>
  <c r="K80" i="2"/>
  <c r="D81" i="1"/>
  <c r="D82" i="4"/>
  <c r="D82" i="2"/>
  <c r="C78" i="1"/>
  <c r="C81" i="1" s="1"/>
  <c r="K74" i="3"/>
  <c r="C79" i="4"/>
  <c r="K79" i="4" s="1"/>
  <c r="C79" i="2"/>
  <c r="C82" i="2" s="1"/>
  <c r="E81" i="1"/>
  <c r="K77" i="4"/>
  <c r="D82" i="3"/>
  <c r="K77" i="3"/>
  <c r="K77" i="2"/>
  <c r="F82" i="2"/>
  <c r="E82" i="3"/>
  <c r="F81" i="1"/>
  <c r="K77" i="1"/>
  <c r="F82" i="4"/>
  <c r="K78" i="4"/>
  <c r="K78" i="3"/>
  <c r="C82" i="3"/>
  <c r="E82" i="4"/>
  <c r="K78" i="2"/>
  <c r="K79" i="3"/>
  <c r="K78" i="1" l="1"/>
  <c r="K81" i="1" s="1"/>
  <c r="C82" i="4"/>
  <c r="K79" i="2"/>
  <c r="K82" i="2" s="1"/>
  <c r="K82" i="4"/>
  <c r="K82" i="3"/>
</calcChain>
</file>

<file path=xl/sharedStrings.xml><?xml version="1.0" encoding="utf-8"?>
<sst xmlns="http://schemas.openxmlformats.org/spreadsheetml/2006/main" count="467" uniqueCount="233">
  <si>
    <t>WESTFIELD DIVING EQUIPMENT LIST</t>
  </si>
  <si>
    <t>Equipment List for:</t>
  </si>
  <si>
    <t>Date of List:</t>
  </si>
  <si>
    <t xml:space="preserve"> </t>
  </si>
  <si>
    <t>Depreciation Scale used:</t>
  </si>
  <si>
    <t>Years Since Purchase</t>
  </si>
  <si>
    <t>6+</t>
  </si>
  <si>
    <t>Total Depreciation</t>
  </si>
  <si>
    <t>ITEM</t>
  </si>
  <si>
    <t>BOUGHT FROM</t>
  </si>
  <si>
    <t>SERIAL NO.</t>
  </si>
  <si>
    <t>DATE OF PURCHASE</t>
  </si>
  <si>
    <t>Age when Purchased  (in years, 0 for new)</t>
  </si>
  <si>
    <t>Total age (years)</t>
  </si>
  <si>
    <t>Value when Purchased</t>
  </si>
  <si>
    <t>Less Westfield's Depreciation</t>
  </si>
  <si>
    <t>Current Insurable Value</t>
  </si>
  <si>
    <t>Standard Dive Equipment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</si>
  <si>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</si>
  <si>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</si>
  <si>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</si>
  <si>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</si>
  <si>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</si>
  <si>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</si>
  <si>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</si>
  <si>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</si>
  <si>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</si>
  <si>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</si>
  <si>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</si>
  <si>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</si>
  <si>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</si>
  <si>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Re-Breather Equipment</t>
  </si>
  <si>
    <t>TOTAL</t>
  </si>
  <si>
    <t>Camera Equipment</t>
  </si>
  <si>
    <t xml:space="preserve"> </t>
  </si>
  <si>
    <t xml:space="preserve"> </t>
  </si>
  <si>
    <t>TOTAL</t>
  </si>
  <si>
    <t>Compressor Equipment</t>
  </si>
  <si>
    <t>TOTAL</t>
  </si>
  <si>
    <t>TOTAL SUMS INSURED</t>
  </si>
  <si>
    <t xml:space="preserve"> </t>
  </si>
  <si>
    <t>Re-Breathe Equipment</t>
  </si>
  <si>
    <t>Purchase Value</t>
  </si>
  <si>
    <t>Insurable Sums</t>
  </si>
  <si>
    <t xml:space="preserve"> </t>
  </si>
  <si>
    <t xml:space="preserve"> </t>
  </si>
  <si>
    <t>Page 1 Total Sums Insured</t>
  </si>
  <si>
    <t>Page 2 Total Sums Insured</t>
  </si>
  <si>
    <t>Page 3 Total Sums Insured</t>
  </si>
  <si>
    <t>Page 4 Total Sums Insured</t>
  </si>
  <si>
    <t>TOTAL SUMS INSURED</t>
  </si>
  <si>
    <t>WESTFIELD DIVING EQUIPMENT LIST</t>
  </si>
  <si>
    <t>Page 2</t>
  </si>
  <si>
    <t>Equipment List for:</t>
  </si>
  <si>
    <t xml:space="preserve"> </t>
  </si>
  <si>
    <t>Date of List:</t>
  </si>
  <si>
    <t>Depreciation Scale used:</t>
  </si>
  <si>
    <t>Years Since Purchase</t>
  </si>
  <si>
    <t>6+</t>
  </si>
  <si>
    <t>Total Depreciation</t>
  </si>
  <si>
    <t>ITEM</t>
  </si>
  <si>
    <t>BOUGHT FROM</t>
  </si>
  <si>
    <t>SERIAL NO.</t>
  </si>
  <si>
    <t>DATE OF PURCHASE</t>
  </si>
  <si>
    <t>Age when Purchased  (in years, 0 for new)</t>
  </si>
  <si>
    <t>Total age (years)</t>
  </si>
  <si>
    <t>Value when Purchased</t>
  </si>
  <si>
    <t>Less Westfield's Depreciation</t>
  </si>
  <si>
    <t>Current Insurable Value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</si>
  <si>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</si>
  <si>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</si>
  <si>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</si>
  <si>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</si>
  <si>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</si>
  <si>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</si>
  <si>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</si>
  <si>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</si>
  <si>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</si>
  <si>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</si>
  <si>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</si>
  <si>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TOTAL SUMS INSURED</t>
  </si>
  <si>
    <t xml:space="preserve"> </t>
  </si>
  <si>
    <t>Standard Dive Equipment</t>
  </si>
  <si>
    <t>Re-Breathe Equipment</t>
  </si>
  <si>
    <t>Camera Equipment</t>
  </si>
  <si>
    <t>Compressor Equipment</t>
  </si>
  <si>
    <t>Purchase Value</t>
  </si>
  <si>
    <t>Insurable Sums</t>
  </si>
  <si>
    <t xml:space="preserve"> </t>
  </si>
  <si>
    <t xml:space="preserve"> </t>
  </si>
  <si>
    <t>Page 1 Total Sums Insured</t>
  </si>
  <si>
    <t>Page 2 Total Sums Insured</t>
  </si>
  <si>
    <t>Page 3 Total Sums Insured</t>
  </si>
  <si>
    <t>Page 4 Total Sums Insured</t>
  </si>
  <si>
    <t>TOTAL SUMS INSURED</t>
  </si>
  <si>
    <t>WESTFIELD DIVING EQUIPMENT LIST</t>
  </si>
  <si>
    <t>Page 3</t>
  </si>
  <si>
    <t>Equipment List for:</t>
  </si>
  <si>
    <t xml:space="preserve"> </t>
  </si>
  <si>
    <t>Date of List:</t>
  </si>
  <si>
    <t>Depreciation Scale used:</t>
  </si>
  <si>
    <t>Years Since Purchase</t>
  </si>
  <si>
    <t>6+</t>
  </si>
  <si>
    <t>Total Depreciation</t>
  </si>
  <si>
    <t>ITEM</t>
  </si>
  <si>
    <t>BOUGHT FROM</t>
  </si>
  <si>
    <t>SERIAL NO.</t>
  </si>
  <si>
    <t>DATE OF PURCHASE</t>
  </si>
  <si>
    <t>Age when Purchased  (in years, 0 for new)</t>
  </si>
  <si>
    <t>Total age (years)</t>
  </si>
  <si>
    <t>Value when Purchased</t>
  </si>
  <si>
    <t>Less Westfield's Depreciation</t>
  </si>
  <si>
    <t>Current Insurable Value</t>
  </si>
  <si>
    <t>Standard Dive Equipment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</si>
  <si>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</si>
  <si>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</si>
  <si>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</si>
  <si>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</si>
  <si>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</si>
  <si>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</si>
  <si>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</si>
  <si>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</si>
  <si>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</si>
  <si>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</si>
  <si>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</si>
  <si>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TOTAL SUMS INSURED</t>
  </si>
  <si>
    <t xml:space="preserve"> </t>
  </si>
  <si>
    <t>Standard Dive Equipment</t>
  </si>
  <si>
    <t>Re-Breathe Equipment</t>
  </si>
  <si>
    <t>Camera Equipment</t>
  </si>
  <si>
    <t>Compressor Equipment</t>
  </si>
  <si>
    <t>Purchase Value</t>
  </si>
  <si>
    <t>Insurable Sums</t>
  </si>
  <si>
    <t xml:space="preserve"> </t>
  </si>
  <si>
    <t xml:space="preserve"> </t>
  </si>
  <si>
    <t>Page 1 Total Sums Insured</t>
  </si>
  <si>
    <t>Page 2 Total Sums Insured</t>
  </si>
  <si>
    <t>Page 3 Total Sums Insured</t>
  </si>
  <si>
    <t>Page 4 Total Sums Insured</t>
  </si>
  <si>
    <t>TOTAL SUMS INSURED</t>
  </si>
  <si>
    <t>WESTFIELD DIVING EQUIPMENT LIST</t>
  </si>
  <si>
    <t>Page 4</t>
  </si>
  <si>
    <t>Equipment List for:</t>
  </si>
  <si>
    <t>Date of List:</t>
  </si>
  <si>
    <t xml:space="preserve"> </t>
  </si>
  <si>
    <t>Depreciation Scale used:</t>
  </si>
  <si>
    <t>Years Since Purchase</t>
  </si>
  <si>
    <t>6+</t>
  </si>
  <si>
    <t>Total Depreciation</t>
  </si>
  <si>
    <t>ITEM</t>
  </si>
  <si>
    <t>BOUGHT FROM</t>
  </si>
  <si>
    <t>SERIAL NO.</t>
  </si>
  <si>
    <t>DATE OF PURCHASE</t>
  </si>
  <si>
    <t>Age when Purchased  (in years, 0 for new)</t>
  </si>
  <si>
    <t>Total age (years)</t>
  </si>
  <si>
    <t>Value when Purchased</t>
  </si>
  <si>
    <t>Less Westfield's Depreciation</t>
  </si>
  <si>
    <t>Current Insurable Value</t>
  </si>
  <si>
    <t>Standard Dive Equipment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</si>
  <si>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</si>
  <si>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</si>
  <si>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</si>
  <si>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</si>
  <si>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</si>
  <si>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</si>
  <si>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</si>
  <si>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</si>
  <si>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</si>
  <si>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</si>
  <si>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</si>
  <si>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TOTAL SUMS INSURED</t>
  </si>
  <si>
    <t xml:space="preserve"> </t>
  </si>
  <si>
    <t>Standard Dive Equipment</t>
  </si>
  <si>
    <t>Re-Breathe Equipment</t>
  </si>
  <si>
    <t>Camera Equipment</t>
  </si>
  <si>
    <t>Compressor Equipment</t>
  </si>
  <si>
    <t>Purchase Value</t>
  </si>
  <si>
    <t>Insurable Sums</t>
  </si>
  <si>
    <t xml:space="preserve"> </t>
  </si>
  <si>
    <t xml:space="preserve"> </t>
  </si>
  <si>
    <t>Page 1 Total Sums Insured</t>
  </si>
  <si>
    <t>Page 2 Total Sums Insured</t>
  </si>
  <si>
    <t>Page 3 Total Sums Insured</t>
  </si>
  <si>
    <t>Page 4 Total Sums Insured</t>
  </si>
  <si>
    <t>TOTAL SUMS INSURED</t>
  </si>
  <si>
    <t>ONLY TYPE IN THE WHITE CELLS</t>
  </si>
  <si>
    <t>10 ltr Faber Cylinder</t>
  </si>
  <si>
    <t>17/02017/055</t>
  </si>
  <si>
    <t>15 ltr Faber Cylinder</t>
  </si>
  <si>
    <t>01/038/091</t>
  </si>
  <si>
    <t>15 ltr Heiser Cylinder</t>
  </si>
  <si>
    <t>01/038/107</t>
  </si>
  <si>
    <t>01/1785/101</t>
  </si>
  <si>
    <t>98/9715/079</t>
  </si>
  <si>
    <t>00/9563/031</t>
  </si>
  <si>
    <t>3 ltr Faber Cylinder</t>
  </si>
  <si>
    <t>06/8848/148</t>
  </si>
  <si>
    <t>12ltr IWKA Cylinder</t>
  </si>
  <si>
    <t>3 857 EB 3667</t>
  </si>
  <si>
    <t>3 857 EB 3692</t>
  </si>
  <si>
    <t>12ltr Faber Cyclinder</t>
  </si>
  <si>
    <t>08/3184/034</t>
  </si>
  <si>
    <t>08/1717/164</t>
  </si>
  <si>
    <t>90/9583/006</t>
  </si>
  <si>
    <t>tbc</t>
  </si>
  <si>
    <t>7 ltr Faber Cylinder</t>
  </si>
  <si>
    <t>16/0332/055</t>
  </si>
  <si>
    <t>16/0481/003</t>
  </si>
  <si>
    <t>16/0481/093</t>
  </si>
  <si>
    <t>16/0645/014</t>
  </si>
  <si>
    <t>16/0645/006</t>
  </si>
  <si>
    <t>Misc Items Under £150.00 each</t>
  </si>
  <si>
    <t>Apex Regulator</t>
  </si>
  <si>
    <t>1601 06088</t>
  </si>
  <si>
    <t>1601 06067</t>
  </si>
  <si>
    <t>1601 06043</t>
  </si>
  <si>
    <t>1601 06061</t>
  </si>
  <si>
    <t>1601 06074</t>
  </si>
  <si>
    <t>1601 06066</t>
  </si>
  <si>
    <t>1601 05823</t>
  </si>
  <si>
    <t>1601 04830</t>
  </si>
  <si>
    <t>1601 05824</t>
  </si>
  <si>
    <t>1601 05826</t>
  </si>
  <si>
    <t>Standard Equipment</t>
  </si>
  <si>
    <t>Buddy Commando BCD</t>
  </si>
  <si>
    <t>Med Size)</t>
  </si>
  <si>
    <t>Pump</t>
  </si>
  <si>
    <t>Tri Mix Analyser</t>
  </si>
  <si>
    <t>Marinox O2 Kit x 2</t>
  </si>
  <si>
    <t>£642 each)</t>
  </si>
  <si>
    <t>Explorer BCD AP Valves</t>
  </si>
  <si>
    <t>Aqualung pro HD BCD</t>
  </si>
  <si>
    <t>Luton BSAC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</si>
</sst>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mm/dd/yy"/>
    <numFmt numFmtId="165" formatCode="#0.##"/>
    <numFmt numFmtId="166" formatCode="d/mm/yyyy"/>
    <numFmt numFmtId="167" formatCode="#0.##%"/>
    <numFmt numFmtId="168" formatCode="[&gt;=0][$£]#0.00;&quot;-&quot;[$£]#0.00"/>
    <numFmt numFmtId="169" formatCode="#0000.##"/>
    <numFmt numFmtId="170" formatCode="&quot;£&quot;#,##0.00"/>
    <numFmt numFmtId="171" formatCode="m/d/yyyy"/>
    <numFmt numFmtId="172" formatCode="#0"/>
    <numFmt numFmtId="173" formatCode="#.00"/>
    <numFmt numFmtId="174" formatCode="[&gt;=0][$£]#,##0.00;&quot;-&quot;[$£]#,##0.00"/>
    <numFmt numFmtId="178" formatCode="0000"/>
    <numFmt numFmtId="179" formatCode="0.##"/>
    <numFmt numFmtId="180" formatCode="0000.##"/>
    <numFmt numFmtId="181" formatCode="dd/mm/yyyy;@"/>
    <numFmt numFmtId="182" formatCode="[$£-809]#,##0.00;&quot;-&quot;[$£-809]#,##0.00"/>
    <numFmt numFmtId="183" formatCode="[$£-809]#,###.00;&quot;-&quot;[$£-809]#,###.00"/>
    <numFmt numFmtId="184" formatCode="&quot;&quot;\£#,##0.00"/>
    <numFmt numFmtId="185" formatCode="d/m/yyyy"/>
    <numFmt numFmtId="186" formatCode="[$£-809]#,##0.00;\-[$£-809]#,##0.00"/>
  </numFmts>
  <fonts count="41">
    <font>
      <sz val="10"/>
      <name val="Arial"/>
    </font>
    <font>
      <sz val="12"/>
      <name val="Helvetica Neue"/>
      <family val="2"/>
    </font>
    <font>
      <sz val="12"/>
      <color rgb="FF323130"/>
      <name val="Calibri"/>
      <family val="2"/>
    </font>
    <font>
      <sz val="12"/>
      <color rgb="FF323130"/>
      <name val="Calibri1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rgb="FF808080"/>
      <name val="Arial"/>
      <family val="2"/>
    </font>
    <font>
      <b/>
      <sz val="12"/>
      <color rgb="FF808080"/>
      <name val="Arial"/>
      <family val="2"/>
    </font>
    <font>
      <sz val="12"/>
      <color rgb="FF323130"/>
      <name val="Arial"/>
      <family val="2"/>
    </font>
    <font>
      <b/>
      <sz val="12"/>
      <color theme="1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12"/>
      <color theme="1"/>
      <name val="Helvetica Neue"/>
      <family val="2"/>
    </font>
    <font>
      <b/>
      <u/>
      <sz val="12"/>
      <name val="Arial Black"/>
      <family val="2"/>
    </font>
    <font>
      <sz val="12"/>
      <color rgb="FF808080"/>
      <name val="Arial Bold"/>
    </font>
    <font>
      <sz val="12"/>
      <color rgb="FF808080"/>
      <name val="Helvetica Neue"/>
      <family val="2"/>
    </font>
    <font>
      <b/>
      <sz val="12"/>
      <color rgb="FF808080"/>
      <name val="Helvetica Neue"/>
      <family val="2"/>
    </font>
    <font>
      <b/>
      <sz val="12"/>
      <name val="Helvetica Neue"/>
      <family val="2"/>
    </font>
    <font>
      <b/>
      <u/>
      <sz val="12"/>
      <name val="Helvetica Neue"/>
      <family val="2"/>
    </font>
    <font>
      <sz val="12"/>
      <name val="Helvetica Neue1"/>
    </font>
    <font>
      <sz val="12"/>
      <name val="Times New Roman"/>
      <family val="1"/>
    </font>
    <font>
      <b/>
      <sz val="12"/>
      <name val="Helvetica Neue1"/>
    </font>
    <font>
      <b/>
      <sz val="12"/>
      <color theme="1"/>
      <name val="Helvetica Neue1"/>
    </font>
    <font>
      <sz val="16"/>
      <name val="Helvetica Neue"/>
      <family val="2"/>
    </font>
    <font>
      <sz val="16"/>
      <color theme="1"/>
      <name val="Helvetica Neue"/>
      <family val="2"/>
    </font>
    <font>
      <b/>
      <u/>
      <sz val="12"/>
      <name val="Arial Black1"/>
    </font>
    <font>
      <sz val="12"/>
      <color rgb="FF808080"/>
      <name val="Helvetica Neue1"/>
    </font>
    <font>
      <b/>
      <sz val="12"/>
      <color rgb="FF808080"/>
      <name val="Helvetica Neue1"/>
    </font>
    <font>
      <b/>
      <u/>
      <sz val="12"/>
      <name val="Helvetica Neue1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sz val="11"/>
      <color indexed="8"/>
      <name val="Helvetica Neue"/>
      <family val="2"/>
    </font>
    <font>
      <sz val="12"/>
      <color indexed="8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3CDDD"/>
      </patternFill>
    </fill>
    <fill>
      <patternFill patternType="solid">
        <fgColor rgb="FF92D050"/>
      </patternFill>
    </fill>
    <fill>
      <patternFill patternType="solid">
        <fgColor rgb="FFD9D9D9"/>
      </patternFill>
    </fill>
    <fill>
      <patternFill patternType="solid">
        <fgColor rgb="FFFFFFB8"/>
      </patternFill>
    </fill>
    <fill>
      <patternFill patternType="solid">
        <fgColor rgb="FFFFFFCC"/>
      </patternFill>
    </fill>
    <fill>
      <patternFill patternType="solid">
        <fgColor rgb="FFFFFF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76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1" xfId="0" applyFont="1" applyBorder="1" applyProtection="1">
      <alignment vertical="top"/>
      <protection locked="0"/>
    </xf>
    <xf numFmtId="1" fontId="6" fillId="8" borderId="11" xfId="0" applyNumberFormat="1" applyFont="1" applyFill="1" applyBorder="1" applyAlignment="1">
      <alignment horizontal="center" vertical="center"/>
    </xf>
    <xf numFmtId="1" fontId="6" fillId="8" borderId="12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Protection="1">
      <alignment vertical="top"/>
      <protection locked="0"/>
    </xf>
    <xf numFmtId="169" fontId="5" fillId="0" borderId="1" xfId="0" applyNumberFormat="1" applyFont="1" applyBorder="1" applyAlignment="1" applyProtection="1">
      <alignment horizontal="center" vertical="top"/>
      <protection locked="0"/>
    </xf>
    <xf numFmtId="0" fontId="5" fillId="0" borderId="0" xfId="0" applyFont="1">
      <alignment vertical="top"/>
    </xf>
    <xf numFmtId="165" fontId="5" fillId="0" borderId="1" xfId="0" applyNumberFormat="1" applyFont="1" applyBorder="1">
      <alignment vertical="top"/>
    </xf>
    <xf numFmtId="171" fontId="5" fillId="0" borderId="0" xfId="0" applyNumberFormat="1" applyFont="1">
      <alignment vertical="top"/>
    </xf>
    <xf numFmtId="0" fontId="5" fillId="0" borderId="3" xfId="0" applyFont="1" applyBorder="1">
      <alignment vertical="top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72" fontId="5" fillId="2" borderId="1" xfId="0" applyNumberFormat="1" applyFont="1" applyFill="1" applyBorder="1" applyAlignment="1">
      <alignment horizontal="center" vertical="top" wrapText="1"/>
    </xf>
    <xf numFmtId="173" fontId="5" fillId="2" borderId="1" xfId="0" applyNumberFormat="1" applyFont="1" applyFill="1" applyBorder="1" applyAlignment="1">
      <alignment horizontal="center" vertical="top" wrapText="1"/>
    </xf>
    <xf numFmtId="168" fontId="5" fillId="2" borderId="1" xfId="0" applyNumberFormat="1" applyFont="1" applyFill="1" applyBorder="1" applyAlignment="1">
      <alignment horizontal="center" vertical="top"/>
    </xf>
    <xf numFmtId="168" fontId="5" fillId="2" borderId="1" xfId="0" applyNumberFormat="1" applyFont="1" applyFill="1" applyBorder="1">
      <alignment vertical="top"/>
    </xf>
    <xf numFmtId="0" fontId="5" fillId="0" borderId="1" xfId="0" applyFont="1" applyBorder="1">
      <alignment vertical="top"/>
    </xf>
    <xf numFmtId="173" fontId="5" fillId="3" borderId="1" xfId="0" applyNumberFormat="1" applyFont="1" applyFill="1" applyBorder="1">
      <alignment vertical="top"/>
    </xf>
    <xf numFmtId="168" fontId="5" fillId="3" borderId="1" xfId="0" applyNumberFormat="1" applyFont="1" applyFill="1" applyBorder="1">
      <alignment vertical="top"/>
    </xf>
    <xf numFmtId="165" fontId="5" fillId="2" borderId="1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 wrapText="1"/>
    </xf>
    <xf numFmtId="172" fontId="5" fillId="5" borderId="1" xfId="0" applyNumberFormat="1" applyFont="1" applyFill="1" applyBorder="1" applyAlignment="1">
      <alignment horizontal="center" vertical="top" wrapText="1"/>
    </xf>
    <xf numFmtId="173" fontId="5" fillId="5" borderId="1" xfId="0" applyNumberFormat="1" applyFont="1" applyFill="1" applyBorder="1" applyAlignment="1">
      <alignment horizontal="center" vertical="top" wrapText="1"/>
    </xf>
    <xf numFmtId="165" fontId="5" fillId="5" borderId="1" xfId="0" applyNumberFormat="1" applyFont="1" applyFill="1" applyBorder="1" applyAlignment="1">
      <alignment horizontal="center" vertical="top" wrapText="1"/>
    </xf>
    <xf numFmtId="168" fontId="5" fillId="5" borderId="1" xfId="0" applyNumberFormat="1" applyFont="1" applyFill="1" applyBorder="1" applyAlignment="1">
      <alignment horizontal="center" vertical="top"/>
    </xf>
    <xf numFmtId="168" fontId="5" fillId="5" borderId="1" xfId="0" applyNumberFormat="1" applyFont="1" applyFill="1" applyBorder="1">
      <alignment vertical="top"/>
    </xf>
    <xf numFmtId="165" fontId="5" fillId="0" borderId="2" xfId="0" applyNumberFormat="1" applyFont="1" applyBorder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173" fontId="5" fillId="0" borderId="1" xfId="0" applyNumberFormat="1" applyFont="1" applyBorder="1">
      <alignment vertical="top"/>
    </xf>
    <xf numFmtId="168" fontId="5" fillId="0" borderId="1" xfId="0" applyNumberFormat="1" applyFont="1" applyBorder="1">
      <alignment vertical="top"/>
    </xf>
    <xf numFmtId="0" fontId="5" fillId="2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center" vertical="top" wrapText="1"/>
    </xf>
    <xf numFmtId="172" fontId="5" fillId="2" borderId="5" xfId="0" applyNumberFormat="1" applyFont="1" applyFill="1" applyBorder="1" applyAlignment="1">
      <alignment horizontal="center" vertical="top" wrapText="1"/>
    </xf>
    <xf numFmtId="173" fontId="5" fillId="2" borderId="5" xfId="0" applyNumberFormat="1" applyFont="1" applyFill="1" applyBorder="1" applyAlignment="1">
      <alignment horizontal="center" vertical="top" wrapText="1"/>
    </xf>
    <xf numFmtId="168" fontId="5" fillId="2" borderId="5" xfId="0" applyNumberFormat="1" applyFont="1" applyFill="1" applyBorder="1" applyAlignment="1">
      <alignment horizontal="center" vertical="top"/>
    </xf>
    <xf numFmtId="168" fontId="5" fillId="2" borderId="5" xfId="0" applyNumberFormat="1" applyFont="1" applyFill="1" applyBorder="1">
      <alignment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center" vertical="top" wrapText="1"/>
    </xf>
    <xf numFmtId="174" fontId="5" fillId="0" borderId="1" xfId="0" applyNumberFormat="1" applyFont="1" applyBorder="1">
      <alignment vertical="top"/>
    </xf>
    <xf numFmtId="168" fontId="5" fillId="0" borderId="0" xfId="0" applyNumberFormat="1" applyFont="1">
      <alignment vertical="top"/>
    </xf>
    <xf numFmtId="168" fontId="5" fillId="2" borderId="0" xfId="0" applyNumberFormat="1" applyFont="1" applyFill="1">
      <alignment vertical="top"/>
    </xf>
    <xf numFmtId="0" fontId="5" fillId="0" borderId="1" xfId="0" applyFont="1" applyBorder="1" applyAlignment="1">
      <alignment vertical="center"/>
    </xf>
    <xf numFmtId="165" fontId="7" fillId="3" borderId="3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8" fontId="7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168" fontId="7" fillId="2" borderId="1" xfId="0" applyNumberFormat="1" applyFont="1" applyFill="1" applyBorder="1">
      <alignment vertical="top"/>
    </xf>
    <xf numFmtId="0" fontId="7" fillId="2" borderId="1" xfId="0" applyFont="1" applyFill="1" applyBorder="1" applyAlignment="1">
      <alignment horizontal="center" vertical="top" wrapText="1"/>
    </xf>
    <xf numFmtId="17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70" fontId="7" fillId="0" borderId="1" xfId="0" applyNumberFormat="1" applyFont="1" applyBorder="1" applyAlignment="1">
      <alignment horizontal="center" vertical="center"/>
    </xf>
    <xf numFmtId="17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165" fontId="7" fillId="3" borderId="0" xfId="0" applyNumberFormat="1" applyFont="1" applyFill="1" applyAlignment="1">
      <alignment vertical="center"/>
    </xf>
    <xf numFmtId="0" fontId="5" fillId="2" borderId="0" xfId="0" applyFont="1" applyFill="1">
      <alignment vertical="top"/>
    </xf>
    <xf numFmtId="0" fontId="5" fillId="3" borderId="0" xfId="0" applyFont="1" applyFill="1" applyAlignment="1">
      <alignment horizontal="center" vertical="top"/>
    </xf>
    <xf numFmtId="0" fontId="5" fillId="3" borderId="0" xfId="0" applyFont="1" applyFill="1">
      <alignment vertical="top"/>
    </xf>
    <xf numFmtId="165" fontId="5" fillId="3" borderId="0" xfId="0" applyNumberFormat="1" applyFont="1" applyFill="1">
      <alignment vertical="top"/>
    </xf>
    <xf numFmtId="0" fontId="6" fillId="0" borderId="0" xfId="0" applyFont="1">
      <alignment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>
      <alignment vertical="top"/>
    </xf>
    <xf numFmtId="164" fontId="5" fillId="2" borderId="0" xfId="0" applyNumberFormat="1" applyFont="1" applyFill="1" applyAlignment="1">
      <alignment horizontal="center" vertical="top"/>
    </xf>
    <xf numFmtId="165" fontId="5" fillId="2" borderId="0" xfId="0" applyNumberFormat="1" applyFont="1" applyFill="1">
      <alignment vertical="top"/>
    </xf>
    <xf numFmtId="165" fontId="8" fillId="3" borderId="0" xfId="0" applyNumberFormat="1" applyFont="1" applyFill="1" applyAlignment="1">
      <alignment vertical="center"/>
    </xf>
    <xf numFmtId="166" fontId="5" fillId="9" borderId="13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6" fillId="2" borderId="0" xfId="0" applyFont="1" applyFill="1">
      <alignment vertical="top"/>
    </xf>
    <xf numFmtId="164" fontId="5" fillId="0" borderId="0" xfId="0" applyNumberFormat="1" applyFont="1">
      <alignment vertical="top"/>
    </xf>
    <xf numFmtId="165" fontId="5" fillId="0" borderId="0" xfId="0" applyNumberFormat="1" applyFont="1">
      <alignment vertical="top"/>
    </xf>
    <xf numFmtId="167" fontId="6" fillId="2" borderId="0" xfId="0" applyNumberFormat="1" applyFont="1" applyFill="1" applyAlignment="1">
      <alignment horizontal="center" vertical="top"/>
    </xf>
    <xf numFmtId="167" fontId="5" fillId="2" borderId="0" xfId="0" applyNumberFormat="1" applyFont="1" applyFill="1" applyAlignment="1">
      <alignment horizontal="center" vertical="top"/>
    </xf>
    <xf numFmtId="0" fontId="9" fillId="4" borderId="0" xfId="0" applyFont="1" applyFill="1">
      <alignment vertical="top"/>
    </xf>
    <xf numFmtId="0" fontId="9" fillId="0" borderId="0" xfId="0" applyFont="1">
      <alignment vertical="top"/>
    </xf>
    <xf numFmtId="0" fontId="10" fillId="2" borderId="0" xfId="0" applyFont="1" applyFill="1">
      <alignment vertical="top"/>
    </xf>
    <xf numFmtId="164" fontId="9" fillId="0" borderId="0" xfId="0" applyNumberFormat="1" applyFont="1" applyAlignment="1">
      <alignment horizontal="center" vertical="top"/>
    </xf>
    <xf numFmtId="165" fontId="9" fillId="0" borderId="0" xfId="0" applyNumberFormat="1" applyFont="1">
      <alignment vertical="top"/>
    </xf>
    <xf numFmtId="0" fontId="9" fillId="2" borderId="0" xfId="0" applyFont="1" applyFill="1">
      <alignment vertical="top"/>
    </xf>
    <xf numFmtId="0" fontId="10" fillId="4" borderId="1" xfId="0" applyFont="1" applyFill="1" applyBorder="1">
      <alignment vertical="top"/>
    </xf>
    <xf numFmtId="165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164" fontId="5" fillId="0" borderId="0" xfId="0" applyNumberFormat="1" applyFont="1" applyAlignment="1">
      <alignment horizontal="center" vertical="top"/>
    </xf>
    <xf numFmtId="0" fontId="8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165" fontId="5" fillId="5" borderId="1" xfId="0" applyNumberFormat="1" applyFont="1" applyFill="1" applyBorder="1" applyAlignment="1">
      <alignment vertical="top" wrapText="1"/>
    </xf>
    <xf numFmtId="0" fontId="5" fillId="5" borderId="1" xfId="0" applyFont="1" applyFill="1" applyBorder="1">
      <alignment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>
      <alignment vertical="top"/>
    </xf>
    <xf numFmtId="164" fontId="5" fillId="0" borderId="5" xfId="0" applyNumberFormat="1" applyFont="1" applyBorder="1" applyAlignment="1">
      <alignment horizontal="center" vertical="top"/>
    </xf>
    <xf numFmtId="165" fontId="5" fillId="0" borderId="5" xfId="0" applyNumberFormat="1" applyFont="1" applyBorder="1">
      <alignment vertical="top"/>
    </xf>
    <xf numFmtId="0" fontId="5" fillId="2" borderId="2" xfId="0" applyFont="1" applyFill="1" applyBorder="1" applyAlignment="1">
      <alignment horizontal="center" vertical="top" wrapText="1"/>
    </xf>
    <xf numFmtId="14" fontId="6" fillId="0" borderId="0" xfId="0" applyNumberFormat="1" applyFont="1">
      <alignment vertical="top"/>
    </xf>
    <xf numFmtId="0" fontId="11" fillId="0" borderId="0" xfId="0" applyFont="1">
      <alignment vertical="top"/>
    </xf>
    <xf numFmtId="0" fontId="5" fillId="0" borderId="6" xfId="0" applyFont="1" applyBorder="1">
      <alignment vertical="top"/>
    </xf>
    <xf numFmtId="0" fontId="5" fillId="2" borderId="7" xfId="0" applyFont="1" applyFill="1" applyBorder="1">
      <alignment vertical="top"/>
    </xf>
    <xf numFmtId="0" fontId="5" fillId="2" borderId="8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>
      <alignment vertical="top"/>
    </xf>
    <xf numFmtId="0" fontId="5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>
      <alignment vertical="top"/>
    </xf>
    <xf numFmtId="0" fontId="5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>
      <alignment vertical="top"/>
    </xf>
    <xf numFmtId="0" fontId="14" fillId="3" borderId="0" xfId="0" applyFont="1" applyFill="1">
      <alignment vertical="top"/>
    </xf>
    <xf numFmtId="0" fontId="15" fillId="3" borderId="0" xfId="0" applyFont="1" applyFill="1">
      <alignment vertical="top"/>
    </xf>
    <xf numFmtId="164" fontId="14" fillId="3" borderId="0" xfId="0" applyNumberFormat="1" applyFont="1" applyFill="1" applyAlignment="1">
      <alignment horizontal="center" vertical="top"/>
    </xf>
    <xf numFmtId="165" fontId="14" fillId="3" borderId="0" xfId="0" applyNumberFormat="1" applyFont="1" applyFill="1">
      <alignment vertical="top"/>
    </xf>
    <xf numFmtId="165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4" fontId="5" fillId="9" borderId="13" xfId="0" applyNumberFormat="1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>
      <alignment vertical="top"/>
    </xf>
    <xf numFmtId="165" fontId="5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center" vertical="top"/>
    </xf>
    <xf numFmtId="0" fontId="10" fillId="0" borderId="0" xfId="0" applyFont="1">
      <alignment vertical="top"/>
    </xf>
    <xf numFmtId="165" fontId="9" fillId="0" borderId="0" xfId="0" applyNumberFormat="1" applyFont="1" applyAlignment="1">
      <alignment vertical="center"/>
    </xf>
    <xf numFmtId="0" fontId="10" fillId="4" borderId="4" xfId="0" applyFont="1" applyFill="1" applyBorder="1">
      <alignment vertical="top"/>
    </xf>
    <xf numFmtId="165" fontId="10" fillId="4" borderId="4" xfId="0" applyNumberFormat="1" applyFont="1" applyFill="1" applyBorder="1" applyAlignment="1">
      <alignment horizontal="center" vertical="center"/>
    </xf>
    <xf numFmtId="14" fontId="4" fillId="0" borderId="11" xfId="0" applyNumberFormat="1" applyFont="1" applyBorder="1" applyAlignment="1" applyProtection="1">
      <alignment horizontal="left" vertical="top"/>
      <protection locked="0"/>
    </xf>
    <xf numFmtId="168" fontId="6" fillId="0" borderId="0" xfId="0" applyNumberFormat="1" applyFont="1">
      <alignment vertical="top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168" fontId="5" fillId="2" borderId="1" xfId="0" applyNumberFormat="1" applyFont="1" applyFill="1" applyBorder="1" applyAlignment="1">
      <alignment horizontal="center" vertical="center" wrapText="1"/>
    </xf>
    <xf numFmtId="168" fontId="5" fillId="3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72" fontId="5" fillId="0" borderId="1" xfId="0" applyNumberFormat="1" applyFont="1" applyBorder="1" applyProtection="1">
      <alignment vertical="top"/>
      <protection locked="0"/>
    </xf>
    <xf numFmtId="172" fontId="5" fillId="0" borderId="2" xfId="0" applyNumberFormat="1" applyFont="1" applyBorder="1" applyProtection="1">
      <alignment vertical="top"/>
      <protection locked="0"/>
    </xf>
    <xf numFmtId="168" fontId="5" fillId="0" borderId="1" xfId="0" applyNumberFormat="1" applyFont="1" applyBorder="1" applyAlignment="1">
      <alignment vertical="center"/>
    </xf>
    <xf numFmtId="0" fontId="4" fillId="0" borderId="0" xfId="0" applyFont="1" applyProtection="1">
      <alignment vertical="top"/>
      <protection locked="0"/>
    </xf>
    <xf numFmtId="174" fontId="5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168" fontId="7" fillId="3" borderId="5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4" fillId="2" borderId="0" xfId="0" applyFont="1" applyFill="1">
      <alignment vertical="top"/>
    </xf>
    <xf numFmtId="0" fontId="14" fillId="3" borderId="0" xfId="0" applyFont="1" applyFill="1" applyAlignment="1">
      <alignment horizontal="center" vertical="top"/>
    </xf>
    <xf numFmtId="165" fontId="14" fillId="3" borderId="0" xfId="0" applyNumberFormat="1" applyFont="1" applyFill="1" applyAlignment="1">
      <alignment vertical="center"/>
    </xf>
    <xf numFmtId="0" fontId="14" fillId="0" borderId="0" xfId="0" applyFont="1">
      <alignment vertical="top"/>
    </xf>
    <xf numFmtId="0" fontId="16" fillId="0" borderId="0" xfId="0" applyFont="1">
      <alignment vertical="top"/>
    </xf>
    <xf numFmtId="0" fontId="1" fillId="0" borderId="0" xfId="0" applyFont="1">
      <alignment vertical="top"/>
    </xf>
    <xf numFmtId="0" fontId="17" fillId="0" borderId="0" xfId="0" applyFont="1">
      <alignment vertical="top"/>
    </xf>
    <xf numFmtId="165" fontId="18" fillId="3" borderId="0" xfId="0" applyNumberFormat="1" applyFont="1" applyFill="1" applyAlignment="1">
      <alignment vertical="center"/>
    </xf>
    <xf numFmtId="166" fontId="1" fillId="9" borderId="13" xfId="0" applyNumberFormat="1" applyFont="1" applyFill="1" applyBorder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165" fontId="1" fillId="0" borderId="0" xfId="0" applyNumberFormat="1" applyFont="1">
      <alignment vertical="top"/>
    </xf>
    <xf numFmtId="164" fontId="1" fillId="0" borderId="0" xfId="0" applyNumberFormat="1" applyFont="1">
      <alignment vertical="top"/>
    </xf>
    <xf numFmtId="0" fontId="19" fillId="4" borderId="0" xfId="0" applyFont="1" applyFill="1">
      <alignment vertical="top"/>
    </xf>
    <xf numFmtId="0" fontId="20" fillId="0" borderId="0" xfId="0" applyFont="1">
      <alignment vertical="top"/>
    </xf>
    <xf numFmtId="164" fontId="20" fillId="0" borderId="0" xfId="0" applyNumberFormat="1" applyFont="1" applyAlignment="1">
      <alignment horizontal="center" vertical="top"/>
    </xf>
    <xf numFmtId="165" fontId="20" fillId="0" borderId="0" xfId="0" applyNumberFormat="1" applyFont="1">
      <alignment vertical="top"/>
    </xf>
    <xf numFmtId="0" fontId="21" fillId="4" borderId="1" xfId="0" applyFont="1" applyFill="1" applyBorder="1">
      <alignment vertical="top"/>
    </xf>
    <xf numFmtId="165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top" wrapText="1"/>
    </xf>
    <xf numFmtId="0" fontId="22" fillId="2" borderId="0" xfId="0" applyFont="1" applyFill="1" applyAlignment="1">
      <alignment vertical="top" wrapText="1"/>
    </xf>
    <xf numFmtId="164" fontId="1" fillId="0" borderId="0" xfId="0" applyNumberFormat="1" applyFont="1" applyAlignment="1">
      <alignment horizontal="center" vertical="top"/>
    </xf>
    <xf numFmtId="0" fontId="23" fillId="3" borderId="4" xfId="0" applyFont="1" applyFill="1" applyBorder="1" applyAlignment="1">
      <alignment horizontal="center" vertical="top" wrapText="1"/>
    </xf>
    <xf numFmtId="0" fontId="23" fillId="3" borderId="4" xfId="0" applyFont="1" applyFill="1" applyBorder="1" applyAlignment="1">
      <alignment horizontal="center" vertical="center" wrapText="1"/>
    </xf>
    <xf numFmtId="165" fontId="23" fillId="3" borderId="4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>
      <alignment vertical="top"/>
    </xf>
    <xf numFmtId="164" fontId="1" fillId="0" borderId="5" xfId="0" applyNumberFormat="1" applyFont="1" applyBorder="1" applyAlignment="1">
      <alignment horizontal="center" vertical="top"/>
    </xf>
    <xf numFmtId="165" fontId="1" fillId="0" borderId="1" xfId="0" applyNumberFormat="1" applyFont="1" applyBorder="1">
      <alignment vertical="top"/>
    </xf>
    <xf numFmtId="165" fontId="1" fillId="0" borderId="5" xfId="0" applyNumberFormat="1" applyFont="1" applyBorder="1">
      <alignment vertical="top"/>
    </xf>
    <xf numFmtId="0" fontId="1" fillId="0" borderId="1" xfId="0" applyFont="1" applyBorder="1">
      <alignment vertical="top"/>
    </xf>
    <xf numFmtId="14" fontId="17" fillId="0" borderId="0" xfId="0" applyNumberFormat="1" applyFo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Border="1">
      <alignment vertical="top"/>
    </xf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8" fontId="1" fillId="0" borderId="1" xfId="0" applyNumberFormat="1" applyFont="1" applyBorder="1">
      <alignment vertical="top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173" fontId="1" fillId="3" borderId="5" xfId="0" applyNumberFormat="1" applyFont="1" applyFill="1" applyBorder="1">
      <alignment vertical="top"/>
    </xf>
    <xf numFmtId="168" fontId="1" fillId="3" borderId="5" xfId="0" applyNumberFormat="1" applyFont="1" applyFill="1" applyBorder="1">
      <alignment vertical="top"/>
    </xf>
    <xf numFmtId="0" fontId="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/>
    </xf>
    <xf numFmtId="165" fontId="22" fillId="3" borderId="1" xfId="0" applyNumberFormat="1" applyFont="1" applyFill="1" applyBorder="1" applyAlignment="1">
      <alignment vertical="center"/>
    </xf>
    <xf numFmtId="168" fontId="22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26" fillId="0" borderId="1" xfId="0" applyNumberFormat="1" applyFont="1" applyBorder="1" applyAlignment="1">
      <alignment horizontal="center" vertical="top" wrapText="1"/>
    </xf>
    <xf numFmtId="170" fontId="26" fillId="3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165" fontId="26" fillId="3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8" fillId="0" borderId="0" xfId="0" applyFont="1">
      <alignment vertical="top"/>
    </xf>
    <xf numFmtId="0" fontId="29" fillId="0" borderId="0" xfId="0" applyFont="1">
      <alignment vertical="top"/>
    </xf>
    <xf numFmtId="165" fontId="30" fillId="3" borderId="0" xfId="0" applyNumberFormat="1" applyFont="1" applyFill="1" applyAlignment="1">
      <alignment horizontal="center" vertical="center"/>
    </xf>
    <xf numFmtId="166" fontId="24" fillId="9" borderId="13" xfId="0" applyNumberFormat="1" applyFont="1" applyFill="1" applyBorder="1" applyAlignment="1">
      <alignment horizontal="center" vertical="center"/>
    </xf>
    <xf numFmtId="171" fontId="24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0" fontId="24" fillId="0" borderId="0" xfId="0" applyFont="1">
      <alignment vertical="top"/>
    </xf>
    <xf numFmtId="164" fontId="24" fillId="0" borderId="0" xfId="0" applyNumberFormat="1" applyFont="1">
      <alignment vertical="top"/>
    </xf>
    <xf numFmtId="165" fontId="24" fillId="0" borderId="0" xfId="0" applyNumberFormat="1" applyFont="1">
      <alignment vertical="top"/>
    </xf>
    <xf numFmtId="0" fontId="31" fillId="0" borderId="0" xfId="0" applyFont="1">
      <alignment vertical="top"/>
    </xf>
    <xf numFmtId="164" fontId="31" fillId="0" borderId="0" xfId="0" applyNumberFormat="1" applyFont="1" applyAlignment="1">
      <alignment horizontal="center" vertical="top"/>
    </xf>
    <xf numFmtId="165" fontId="31" fillId="0" borderId="0" xfId="0" applyNumberFormat="1" applyFont="1">
      <alignment vertical="top"/>
    </xf>
    <xf numFmtId="0" fontId="32" fillId="4" borderId="1" xfId="0" applyFont="1" applyFill="1" applyBorder="1">
      <alignment vertical="top"/>
    </xf>
    <xf numFmtId="165" fontId="32" fillId="4" borderId="3" xfId="0" applyNumberFormat="1" applyFont="1" applyFill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center" vertical="center"/>
    </xf>
    <xf numFmtId="0" fontId="32" fillId="4" borderId="4" xfId="0" applyFont="1" applyFill="1" applyBorder="1">
      <alignment vertical="top"/>
    </xf>
    <xf numFmtId="0" fontId="32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vertical="top" wrapText="1"/>
    </xf>
    <xf numFmtId="164" fontId="24" fillId="0" borderId="0" xfId="0" applyNumberFormat="1" applyFont="1" applyAlignment="1">
      <alignment horizontal="center" vertical="top"/>
    </xf>
    <xf numFmtId="0" fontId="33" fillId="3" borderId="4" xfId="0" applyFont="1" applyFill="1" applyBorder="1" applyAlignment="1">
      <alignment horizontal="center" vertical="top" wrapText="1"/>
    </xf>
    <xf numFmtId="0" fontId="33" fillId="3" borderId="9" xfId="0" applyFont="1" applyFill="1" applyBorder="1" applyAlignment="1">
      <alignment horizontal="center" vertical="center" wrapText="1"/>
    </xf>
    <xf numFmtId="165" fontId="33" fillId="3" borderId="9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vertical="top" wrapText="1"/>
    </xf>
    <xf numFmtId="0" fontId="26" fillId="5" borderId="9" xfId="0" applyFont="1" applyFill="1" applyBorder="1" applyAlignment="1">
      <alignment horizontal="center" vertical="top" wrapText="1"/>
    </xf>
    <xf numFmtId="164" fontId="5" fillId="5" borderId="9" xfId="0" applyNumberFormat="1" applyFont="1" applyFill="1" applyBorder="1" applyAlignment="1">
      <alignment horizontal="center" vertical="top" wrapText="1"/>
    </xf>
    <xf numFmtId="165" fontId="5" fillId="5" borderId="9" xfId="0" applyNumberFormat="1" applyFont="1" applyFill="1" applyBorder="1" applyAlignment="1">
      <alignment vertical="top" wrapText="1"/>
    </xf>
    <xf numFmtId="0" fontId="5" fillId="5" borderId="9" xfId="0" applyFont="1" applyFill="1" applyBorder="1">
      <alignment vertical="top"/>
    </xf>
    <xf numFmtId="0" fontId="24" fillId="0" borderId="10" xfId="0" applyFont="1" applyBorder="1" applyAlignment="1">
      <alignment horizontal="center" vertical="top"/>
    </xf>
    <xf numFmtId="0" fontId="24" fillId="0" borderId="7" xfId="0" applyFont="1" applyBorder="1">
      <alignment vertical="top"/>
    </xf>
    <xf numFmtId="164" fontId="24" fillId="0" borderId="7" xfId="0" applyNumberFormat="1" applyFont="1" applyBorder="1" applyAlignment="1">
      <alignment horizontal="center" vertical="top"/>
    </xf>
    <xf numFmtId="165" fontId="24" fillId="0" borderId="7" xfId="0" applyNumberFormat="1" applyFont="1" applyBorder="1">
      <alignment vertical="top"/>
    </xf>
    <xf numFmtId="0" fontId="24" fillId="0" borderId="9" xfId="0" applyFont="1" applyBorder="1">
      <alignment vertical="top"/>
    </xf>
    <xf numFmtId="0" fontId="24" fillId="2" borderId="4" xfId="0" applyFont="1" applyFill="1" applyBorder="1" applyAlignment="1">
      <alignment horizontal="center" vertical="top" wrapText="1"/>
    </xf>
    <xf numFmtId="0" fontId="24" fillId="2" borderId="9" xfId="0" applyFont="1" applyFill="1" applyBorder="1" applyAlignment="1">
      <alignment horizontal="center" vertical="top" wrapText="1"/>
    </xf>
    <xf numFmtId="0" fontId="24" fillId="2" borderId="9" xfId="0" applyFont="1" applyFill="1" applyBorder="1" applyAlignment="1">
      <alignment vertical="top" wrapText="1"/>
    </xf>
    <xf numFmtId="164" fontId="24" fillId="2" borderId="9" xfId="0" applyNumberFormat="1" applyFont="1" applyFill="1" applyBorder="1" applyAlignment="1">
      <alignment horizontal="center" vertical="top" wrapText="1"/>
    </xf>
    <xf numFmtId="168" fontId="5" fillId="2" borderId="9" xfId="0" applyNumberFormat="1" applyFont="1" applyFill="1" applyBorder="1">
      <alignment vertical="top"/>
    </xf>
    <xf numFmtId="168" fontId="24" fillId="0" borderId="9" xfId="0" applyNumberFormat="1" applyFont="1" applyBorder="1">
      <alignment vertical="top"/>
    </xf>
    <xf numFmtId="0" fontId="24" fillId="2" borderId="7" xfId="0" applyFont="1" applyFill="1" applyBorder="1" applyAlignment="1">
      <alignment vertical="top" wrapText="1"/>
    </xf>
    <xf numFmtId="0" fontId="24" fillId="2" borderId="7" xfId="0" applyFont="1" applyFill="1" applyBorder="1" applyAlignment="1">
      <alignment horizontal="center" vertical="top" wrapText="1"/>
    </xf>
    <xf numFmtId="164" fontId="24" fillId="2" borderId="7" xfId="0" applyNumberFormat="1" applyFont="1" applyFill="1" applyBorder="1" applyAlignment="1">
      <alignment horizontal="center" vertical="top" wrapText="1"/>
    </xf>
    <xf numFmtId="0" fontId="24" fillId="2" borderId="10" xfId="0" applyFont="1" applyFill="1" applyBorder="1" applyAlignment="1">
      <alignment horizontal="center" vertical="top" wrapText="1"/>
    </xf>
    <xf numFmtId="173" fontId="24" fillId="3" borderId="7" xfId="0" applyNumberFormat="1" applyFont="1" applyFill="1" applyBorder="1">
      <alignment vertical="top"/>
    </xf>
    <xf numFmtId="168" fontId="24" fillId="3" borderId="7" xfId="0" applyNumberFormat="1" applyFont="1" applyFill="1" applyBorder="1">
      <alignment vertical="top"/>
    </xf>
    <xf numFmtId="0" fontId="24" fillId="2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vertical="top" wrapText="1"/>
    </xf>
    <xf numFmtId="164" fontId="24" fillId="2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>
      <alignment vertical="top"/>
    </xf>
    <xf numFmtId="168" fontId="24" fillId="0" borderId="1" xfId="0" applyNumberFormat="1" applyFont="1" applyBorder="1">
      <alignment vertical="top"/>
    </xf>
    <xf numFmtId="0" fontId="24" fillId="0" borderId="1" xfId="0" applyFont="1" applyBorder="1" applyAlignment="1">
      <alignment vertical="center"/>
    </xf>
    <xf numFmtId="165" fontId="26" fillId="3" borderId="1" xfId="0" applyNumberFormat="1" applyFont="1" applyFill="1" applyBorder="1" applyAlignment="1">
      <alignment vertical="center"/>
    </xf>
    <xf numFmtId="168" fontId="26" fillId="3" borderId="1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14" fontId="5" fillId="0" borderId="4" xfId="0" applyNumberFormat="1" applyFont="1" applyBorder="1" applyAlignment="1" applyProtection="1">
      <alignment horizontal="left" vertical="top"/>
      <protection locked="0"/>
    </xf>
    <xf numFmtId="1" fontId="4" fillId="0" borderId="11" xfId="0" applyNumberFormat="1" applyFont="1" applyBorder="1" applyAlignment="1" applyProtection="1">
      <alignment horizontal="left" vertical="top"/>
      <protection locked="0"/>
    </xf>
    <xf numFmtId="14" fontId="5" fillId="2" borderId="1" xfId="0" applyNumberFormat="1" applyFont="1" applyFill="1" applyBorder="1" applyAlignment="1" applyProtection="1">
      <alignment horizontal="left" vertical="top" wrapText="1"/>
      <protection locked="0"/>
    </xf>
    <xf numFmtId="1" fontId="5" fillId="0" borderId="1" xfId="0" applyNumberFormat="1" applyFont="1" applyBorder="1" applyAlignment="1" applyProtection="1">
      <alignment horizontal="left" vertical="top"/>
      <protection locked="0"/>
    </xf>
    <xf numFmtId="170" fontId="5" fillId="0" borderId="11" xfId="0" applyNumberFormat="1" applyFont="1" applyBorder="1" applyAlignment="1" applyProtection="1">
      <alignment horizontal="center" vertical="center"/>
      <protection locked="0"/>
    </xf>
    <xf numFmtId="170" fontId="4" fillId="0" borderId="11" xfId="0" applyNumberFormat="1" applyFont="1" applyBorder="1" applyAlignment="1" applyProtection="1">
      <alignment horizontal="center" vertical="top"/>
      <protection locked="0"/>
    </xf>
    <xf numFmtId="170" fontId="4" fillId="0" borderId="0" xfId="0" applyNumberFormat="1" applyFont="1" applyAlignment="1" applyProtection="1">
      <alignment horizontal="center" vertical="top"/>
      <protection locked="0"/>
    </xf>
    <xf numFmtId="170" fontId="5" fillId="0" borderId="1" xfId="0" applyNumberFormat="1" applyFont="1" applyBorder="1" applyAlignment="1" applyProtection="1">
      <alignment horizontal="center" vertical="top"/>
      <protection locked="0"/>
    </xf>
    <xf numFmtId="170" fontId="5" fillId="0" borderId="1" xfId="0" applyNumberFormat="1" applyFont="1" applyBorder="1" applyAlignment="1" applyProtection="1">
      <alignment horizontal="center" vertical="center"/>
      <protection locked="0"/>
    </xf>
    <xf numFmtId="170" fontId="5" fillId="6" borderId="3" xfId="0" applyNumberFormat="1" applyFont="1" applyFill="1" applyBorder="1" applyAlignment="1">
      <alignment horizontal="center" vertical="top"/>
    </xf>
    <xf numFmtId="170" fontId="5" fillId="6" borderId="1" xfId="0" applyNumberFormat="1" applyFont="1" applyFill="1" applyBorder="1" applyAlignment="1">
      <alignment horizontal="center" vertical="top"/>
    </xf>
    <xf numFmtId="170" fontId="5" fillId="6" borderId="4" xfId="0" applyNumberFormat="1" applyFont="1" applyFill="1" applyBorder="1" applyAlignment="1">
      <alignment horizontal="center" vertical="top"/>
    </xf>
    <xf numFmtId="0" fontId="13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" fillId="9" borderId="14" xfId="0" applyFont="1" applyFill="1" applyBorder="1" applyAlignment="1">
      <alignment horizontal="center" vertical="top"/>
    </xf>
    <xf numFmtId="0" fontId="1" fillId="9" borderId="15" xfId="0" applyFont="1" applyFill="1" applyBorder="1" applyAlignment="1">
      <alignment horizontal="center" vertical="top"/>
    </xf>
    <xf numFmtId="0" fontId="1" fillId="9" borderId="16" xfId="0" applyFont="1" applyFill="1" applyBorder="1" applyAlignment="1">
      <alignment horizontal="center" vertical="top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24" fillId="9" borderId="16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5" fillId="0" borderId="17" xfId="0" applyFont="1" applyBorder="1" applyAlignment="1">
      <alignment horizontal="center" vertical="top"/>
    </xf>
    <xf numFmtId="0" fontId="7" fillId="5" borderId="5" xfId="0" applyFont="1" applyFill="1" applyBorder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7" fillId="5" borderId="5" xfId="0" applyFont="1" applyFill="1" applyBorder="1" applyAlignment="1">
      <alignment horizontal="center" vertical="top" wrapText="1"/>
    </xf>
    <xf numFmtId="164" fontId="5" fillId="5" borderId="5" xfId="0" applyNumberFormat="1" applyFont="1" applyFill="1" applyBorder="1" applyAlignment="1">
      <alignment horizontal="center" vertical="top" wrapText="1"/>
    </xf>
    <xf numFmtId="165" fontId="5" fillId="5" borderId="5" xfId="0" applyNumberFormat="1" applyFont="1" applyFill="1" applyBorder="1" applyAlignment="1">
      <alignment vertical="top" wrapText="1"/>
    </xf>
    <xf numFmtId="165" fontId="5" fillId="5" borderId="5" xfId="0" applyNumberFormat="1" applyFont="1" applyFill="1" applyBorder="1" applyAlignment="1">
      <alignment vertical="center" wrapText="1"/>
    </xf>
    <xf numFmtId="0" fontId="5" fillId="0" borderId="11" xfId="0" applyFont="1" applyBorder="1">
      <alignment vertical="top"/>
    </xf>
    <xf numFmtId="164" fontId="5" fillId="0" borderId="11" xfId="0" applyNumberFormat="1" applyFont="1" applyBorder="1" applyAlignment="1">
      <alignment horizontal="center" vertical="top"/>
    </xf>
    <xf numFmtId="165" fontId="5" fillId="0" borderId="11" xfId="0" applyNumberFormat="1" applyFont="1" applyBorder="1">
      <alignment vertical="top"/>
    </xf>
    <xf numFmtId="165" fontId="5" fillId="0" borderId="11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36" fillId="0" borderId="11" xfId="0" applyFont="1" applyBorder="1" applyAlignment="1">
      <alignment horizontal="left" vertical="top"/>
    </xf>
    <xf numFmtId="14" fontId="0" fillId="0" borderId="11" xfId="0" quotePrefix="1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34" fillId="0" borderId="1" xfId="0" applyFont="1" applyBorder="1" applyAlignment="1">
      <alignment horizontal="left" vertical="top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/>
    </xf>
    <xf numFmtId="14" fontId="35" fillId="0" borderId="11" xfId="0" applyNumberFormat="1" applyFont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1" xfId="0" quotePrefix="1" applyFill="1" applyBorder="1" applyAlignment="1">
      <alignment horizontal="center" vertical="center"/>
    </xf>
    <xf numFmtId="178" fontId="0" fillId="9" borderId="11" xfId="0" quotePrefix="1" applyNumberFormat="1" applyFill="1" applyBorder="1" applyAlignment="1">
      <alignment horizontal="center" vertical="center"/>
    </xf>
    <xf numFmtId="178" fontId="0" fillId="9" borderId="11" xfId="0" applyNumberFormat="1" applyFill="1" applyBorder="1" applyAlignment="1">
      <alignment horizontal="center" vertical="center"/>
    </xf>
    <xf numFmtId="178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178" fontId="0" fillId="9" borderId="5" xfId="0" applyNumberFormat="1" applyFill="1" applyBorder="1" applyAlignment="1">
      <alignment horizontal="center" vertical="center"/>
    </xf>
    <xf numFmtId="178" fontId="35" fillId="9" borderId="11" xfId="0" applyNumberFormat="1" applyFont="1" applyFill="1" applyBorder="1" applyAlignment="1">
      <alignment horizontal="center" vertical="center"/>
    </xf>
    <xf numFmtId="179" fontId="35" fillId="0" borderId="11" xfId="0" applyNumberFormat="1" applyFont="1" applyBorder="1" applyAlignment="1" applyProtection="1">
      <alignment horizontal="center" vertical="center"/>
      <protection locked="0"/>
    </xf>
    <xf numFmtId="180" fontId="35" fillId="0" borderId="11" xfId="0" applyNumberFormat="1" applyFont="1" applyBorder="1" applyAlignment="1" applyProtection="1">
      <alignment horizontal="center" vertical="center"/>
      <protection locked="0"/>
    </xf>
    <xf numFmtId="181" fontId="35" fillId="0" borderId="11" xfId="0" applyNumberFormat="1" applyFont="1" applyBorder="1" applyAlignment="1" applyProtection="1">
      <alignment horizontal="center" vertical="center"/>
      <protection locked="0"/>
    </xf>
    <xf numFmtId="182" fontId="0" fillId="0" borderId="1" xfId="0" applyNumberFormat="1" applyBorder="1" applyAlignment="1">
      <alignment horizontal="center" vertical="center"/>
    </xf>
    <xf numFmtId="182" fontId="0" fillId="0" borderId="1" xfId="0" applyNumberFormat="1" applyBorder="1" applyAlignment="1" applyProtection="1">
      <alignment horizontal="center" vertical="center"/>
      <protection locked="0"/>
    </xf>
    <xf numFmtId="182" fontId="0" fillId="0" borderId="4" xfId="0" applyNumberFormat="1" applyBorder="1" applyAlignment="1" applyProtection="1">
      <alignment horizontal="center" vertical="center"/>
      <protection locked="0"/>
    </xf>
    <xf numFmtId="183" fontId="0" fillId="0" borderId="1" xfId="0" applyNumberFormat="1" applyBorder="1" applyAlignment="1" applyProtection="1">
      <alignment horizontal="center" vertical="center"/>
      <protection locked="0"/>
    </xf>
    <xf numFmtId="183" fontId="0" fillId="0" borderId="1" xfId="0" applyNumberFormat="1" applyBorder="1" applyAlignment="1">
      <alignment horizontal="center" vertical="center"/>
    </xf>
    <xf numFmtId="182" fontId="0" fillId="0" borderId="5" xfId="0" applyNumberFormat="1" applyBorder="1" applyAlignment="1" applyProtection="1">
      <alignment horizontal="center" vertical="center"/>
      <protection locked="0"/>
    </xf>
    <xf numFmtId="182" fontId="35" fillId="0" borderId="11" xfId="0" applyNumberFormat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181" fontId="0" fillId="0" borderId="11" xfId="0" applyNumberFormat="1" applyBorder="1" applyAlignment="1" applyProtection="1">
      <alignment horizontal="center" vertical="center"/>
      <protection locked="0"/>
    </xf>
    <xf numFmtId="1" fontId="4" fillId="0" borderId="11" xfId="0" applyNumberFormat="1" applyFont="1" applyBorder="1" applyAlignment="1" applyProtection="1">
      <alignment horizontal="center" vertical="top"/>
      <protection locked="0"/>
    </xf>
    <xf numFmtId="184" fontId="37" fillId="0" borderId="0" xfId="0" applyNumberFormat="1" applyFont="1" applyAlignment="1">
      <alignment horizontal="center" vertical="center" wrapText="1"/>
    </xf>
    <xf numFmtId="0" fontId="38" fillId="0" borderId="11" xfId="0" applyFont="1" applyBorder="1" applyAlignment="1" applyProtection="1">
      <alignment horizontal="center" vertical="center"/>
      <protection locked="0"/>
    </xf>
    <xf numFmtId="14" fontId="38" fillId="0" borderId="11" xfId="0" applyNumberFormat="1" applyFont="1" applyBorder="1" applyAlignment="1" applyProtection="1">
      <alignment horizontal="center" vertical="center"/>
      <protection locked="0"/>
    </xf>
    <xf numFmtId="185" fontId="38" fillId="0" borderId="11" xfId="0" applyNumberFormat="1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  <xf numFmtId="166" fontId="38" fillId="0" borderId="18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166" fontId="38" fillId="0" borderId="0" xfId="0" applyNumberFormat="1" applyFont="1" applyAlignment="1" applyProtection="1">
      <alignment horizontal="center" vertical="center"/>
      <protection locked="0"/>
    </xf>
    <xf numFmtId="0" fontId="5" fillId="9" borderId="19" xfId="0" applyFont="1" applyFill="1" applyBorder="1" applyAlignment="1"/>
    <xf numFmtId="14" fontId="5" fillId="9" borderId="11" xfId="0" applyNumberFormat="1" applyFont="1" applyFill="1" applyBorder="1" applyAlignment="1">
      <alignment horizontal="center"/>
    </xf>
    <xf numFmtId="186" fontId="0" fillId="0" borderId="11" xfId="0" applyNumberFormat="1" applyBorder="1" applyAlignment="1" applyProtection="1">
      <alignment horizontal="center" vertical="center"/>
      <protection locked="0"/>
    </xf>
    <xf numFmtId="186" fontId="39" fillId="0" borderId="11" xfId="0" applyNumberFormat="1" applyFont="1" applyBorder="1" applyAlignment="1" applyProtection="1">
      <alignment horizontal="center" vertical="center"/>
      <protection locked="0"/>
    </xf>
    <xf numFmtId="186" fontId="39" fillId="0" borderId="18" xfId="0" applyNumberFormat="1" applyFont="1" applyBorder="1" applyAlignment="1" applyProtection="1">
      <alignment horizontal="center" vertical="center"/>
      <protection locked="0"/>
    </xf>
    <xf numFmtId="186" fontId="40" fillId="10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"/>
  <sheetViews>
    <sheetView topLeftCell="B41" zoomScale="140" zoomScaleNormal="140" workbookViewId="0">
      <selection activeCell="D4" sqref="D4"/>
    </sheetView>
  </sheetViews>
  <sheetFormatPr baseColWidth="10" defaultColWidth="8.83203125" defaultRowHeight="21" customHeight="1"/>
  <cols>
    <col min="1" max="1" width="3.1640625" style="9"/>
    <col min="2" max="2" width="6.5" style="123"/>
    <col min="3" max="3" width="40.5" style="9"/>
    <col min="4" max="4" width="26.5" style="9"/>
    <col min="5" max="5" width="24.1640625" style="9"/>
    <col min="6" max="6" width="16.33203125" style="93"/>
    <col min="7" max="7" width="18.5" style="9"/>
    <col min="8" max="8" width="14.5" style="79"/>
    <col min="9" max="9" width="13.5" style="139"/>
    <col min="10" max="10" width="15.6640625" style="9"/>
    <col min="11" max="11" width="13.5" style="9"/>
    <col min="12" max="12" width="10.83203125" style="9"/>
    <col min="13" max="15" width="10.83203125" style="69"/>
    <col min="16" max="16" width="19.83203125" style="69" hidden="1" customWidth="1"/>
    <col min="17" max="18" width="10.83203125" style="69"/>
    <col min="19" max="1024" width="10.83203125" style="9"/>
    <col min="1025" max="16384" width="8.83203125" style="9"/>
  </cols>
  <sheetData>
    <row r="1" spans="1:18" s="171" customFormat="1" ht="20">
      <c r="A1" s="168"/>
      <c r="B1" s="169"/>
      <c r="C1" s="294" t="s">
        <v>0</v>
      </c>
      <c r="D1" s="294"/>
      <c r="E1" s="126" t="s">
        <v>185</v>
      </c>
      <c r="F1" s="127"/>
      <c r="G1" s="125"/>
      <c r="H1" s="128"/>
      <c r="I1" s="170"/>
      <c r="J1" s="125"/>
      <c r="K1" s="125"/>
      <c r="M1" s="172"/>
      <c r="N1" s="172"/>
      <c r="O1" s="172"/>
      <c r="P1" s="172"/>
      <c r="Q1" s="172"/>
      <c r="R1" s="172">
        <f>IF(ISERROR(I8*IF(H8&gt;6,0.4,VLOOKUP(H8,$C$50:$D$57,2,0))),0,I8*IF(H8&gt;6,0.4,VLOOKUP(H8,$C$50:$D$57,2,0)))</f>
        <v>0</v>
      </c>
    </row>
    <row r="2" spans="1:18" ht="17" thickBot="1">
      <c r="A2" s="65"/>
      <c r="B2" s="70"/>
      <c r="C2" s="65"/>
      <c r="E2" s="65"/>
      <c r="F2" s="72"/>
      <c r="G2" s="65"/>
      <c r="H2" s="73"/>
      <c r="I2" s="129"/>
      <c r="J2" s="65"/>
      <c r="K2" s="65"/>
    </row>
    <row r="3" spans="1:18" s="134" customFormat="1" ht="17" thickBot="1">
      <c r="A3" s="112"/>
      <c r="B3" s="295" t="s">
        <v>1</v>
      </c>
      <c r="C3" s="295"/>
      <c r="D3" s="298" t="s">
        <v>232</v>
      </c>
      <c r="E3" s="299"/>
      <c r="F3" s="300"/>
      <c r="G3" s="130"/>
      <c r="H3" s="131" t="s">
        <v>2</v>
      </c>
      <c r="I3" s="132">
        <v>45645</v>
      </c>
      <c r="J3" s="133"/>
      <c r="K3" s="133"/>
      <c r="M3" s="135"/>
      <c r="N3" s="135"/>
      <c r="O3" s="136"/>
      <c r="P3" s="137"/>
      <c r="Q3" s="135"/>
      <c r="R3" s="135"/>
    </row>
    <row r="4" spans="1:18" ht="11.25" customHeight="1">
      <c r="A4" s="65"/>
      <c r="B4" s="70"/>
      <c r="E4" s="138"/>
      <c r="F4" s="78"/>
      <c r="J4" s="65"/>
      <c r="K4" s="65"/>
      <c r="O4" s="140"/>
      <c r="P4" s="80"/>
    </row>
    <row r="5" spans="1:18" ht="16">
      <c r="A5" s="65"/>
      <c r="B5" s="70"/>
      <c r="C5" s="82" t="s">
        <v>4</v>
      </c>
      <c r="D5" s="83"/>
      <c r="E5" s="141"/>
      <c r="F5" s="85"/>
      <c r="G5" s="83"/>
      <c r="H5" s="86"/>
      <c r="I5" s="142"/>
      <c r="J5" s="87"/>
      <c r="K5" s="65"/>
      <c r="O5" s="140"/>
      <c r="P5" s="80"/>
    </row>
    <row r="6" spans="1:18" ht="8.25" customHeight="1">
      <c r="A6" s="65"/>
      <c r="B6" s="70"/>
      <c r="C6" s="83"/>
      <c r="D6" s="83"/>
      <c r="E6" s="84"/>
      <c r="F6" s="85"/>
      <c r="G6" s="83"/>
      <c r="H6" s="86"/>
      <c r="I6" s="142"/>
      <c r="J6" s="87"/>
      <c r="K6" s="65"/>
      <c r="O6" s="140"/>
      <c r="P6" s="80"/>
    </row>
    <row r="7" spans="1:18" ht="16">
      <c r="A7" s="65"/>
      <c r="B7" s="70"/>
      <c r="C7" s="143" t="s">
        <v>5</v>
      </c>
      <c r="D7" s="144">
        <v>0</v>
      </c>
      <c r="E7" s="144">
        <v>1</v>
      </c>
      <c r="F7" s="144">
        <v>2</v>
      </c>
      <c r="G7" s="144">
        <v>3</v>
      </c>
      <c r="H7" s="144">
        <v>4</v>
      </c>
      <c r="I7" s="144">
        <v>5</v>
      </c>
      <c r="J7" s="144" t="s">
        <v>6</v>
      </c>
      <c r="K7" s="65"/>
      <c r="O7" s="140"/>
      <c r="P7" s="80"/>
    </row>
    <row r="8" spans="1:18" ht="16">
      <c r="A8" s="65"/>
      <c r="B8" s="70"/>
      <c r="C8" s="88" t="s">
        <v>7</v>
      </c>
      <c r="D8" s="90">
        <v>0</v>
      </c>
      <c r="E8" s="90">
        <v>0</v>
      </c>
      <c r="F8" s="90">
        <v>0</v>
      </c>
      <c r="G8" s="90">
        <v>0.1</v>
      </c>
      <c r="H8" s="90">
        <v>0.2</v>
      </c>
      <c r="I8" s="90">
        <v>0.3</v>
      </c>
      <c r="J8" s="90">
        <v>0.4</v>
      </c>
      <c r="K8" s="65"/>
      <c r="O8" s="140"/>
      <c r="P8" s="80"/>
    </row>
    <row r="9" spans="1:18" ht="14.25" customHeight="1">
      <c r="A9" s="65"/>
      <c r="B9" s="91"/>
      <c r="C9" s="92"/>
      <c r="D9" s="91"/>
      <c r="E9" s="91"/>
      <c r="J9" s="65"/>
      <c r="K9" s="65"/>
    </row>
    <row r="10" spans="1:18" ht="57" customHeight="1">
      <c r="A10" s="65"/>
      <c r="B10" s="94"/>
      <c r="C10" s="95" t="s">
        <v>8</v>
      </c>
      <c r="D10" s="95" t="s">
        <v>9</v>
      </c>
      <c r="E10" s="95" t="s">
        <v>10</v>
      </c>
      <c r="F10" s="95" t="s">
        <v>11</v>
      </c>
      <c r="G10" s="96" t="s">
        <v>12</v>
      </c>
      <c r="H10" s="96" t="s">
        <v>13</v>
      </c>
      <c r="I10" s="96" t="s">
        <v>14</v>
      </c>
      <c r="J10" s="95" t="s">
        <v>15</v>
      </c>
      <c r="K10" s="95" t="s">
        <v>16</v>
      </c>
    </row>
    <row r="11" spans="1:18" ht="17">
      <c r="A11" s="65"/>
      <c r="B11" s="25"/>
      <c r="C11" s="310" t="s">
        <v>17</v>
      </c>
      <c r="D11" s="311"/>
      <c r="E11" s="312"/>
      <c r="F11" s="313"/>
      <c r="G11" s="311"/>
      <c r="H11" s="314"/>
      <c r="I11" s="315"/>
      <c r="J11" s="100"/>
      <c r="K11" s="100"/>
    </row>
    <row r="12" spans="1:18" ht="16">
      <c r="B12" s="309"/>
      <c r="C12" s="316"/>
      <c r="D12" s="316"/>
      <c r="E12" s="316"/>
      <c r="F12" s="317"/>
      <c r="G12" s="316"/>
      <c r="H12" s="318"/>
      <c r="I12" s="319"/>
      <c r="J12" s="12"/>
      <c r="K12" s="20"/>
    </row>
    <row r="13" spans="1:18" ht="16">
      <c r="A13" s="65"/>
      <c r="B13" s="105">
        <v>1</v>
      </c>
      <c r="C13" s="320" t="s">
        <v>186</v>
      </c>
      <c r="D13" s="320"/>
      <c r="E13" s="341" t="s">
        <v>187</v>
      </c>
      <c r="F13" s="321">
        <v>42795</v>
      </c>
      <c r="G13" s="322">
        <v>0</v>
      </c>
      <c r="H13" s="5">
        <f>IF(ISERROR(YEAR(P13)-YEAR(F13)+G13),0,YEAR(P13)-YEAR(F13)+G13)</f>
        <v>7</v>
      </c>
      <c r="I13" s="352">
        <v>140</v>
      </c>
      <c r="J13" s="291">
        <f>IF(ISERROR(I13*IF(H13&gt;=6,0.4,VLOOKUP(H13,C97:D103,2,FALSE()))),0,I13*IF(H13&gt;=6,0.4,VLOOKUP(H13,C97:D103,2,FALSE())))</f>
        <v>56</v>
      </c>
      <c r="K13" s="292">
        <f>SUM(I13-J13)</f>
        <v>84</v>
      </c>
      <c r="P13" s="106">
        <f>$I$3</f>
        <v>45645</v>
      </c>
    </row>
    <row r="14" spans="1:18" ht="18" customHeight="1">
      <c r="A14" s="65"/>
      <c r="B14" s="105">
        <v>2</v>
      </c>
      <c r="C14" s="320" t="s">
        <v>188</v>
      </c>
      <c r="D14" s="320"/>
      <c r="E14" s="341" t="s">
        <v>189</v>
      </c>
      <c r="F14" s="323">
        <v>36892</v>
      </c>
      <c r="G14" s="322">
        <v>0</v>
      </c>
      <c r="H14" s="5">
        <f t="shared" ref="H14:H36" si="0">IF(ISERROR(YEAR(P14)-YEAR(F14)+G14),0,YEAR(P14)-YEAR(F14)+G14)</f>
        <v>23</v>
      </c>
      <c r="I14" s="352">
        <v>140</v>
      </c>
      <c r="J14" s="291">
        <f>IF(ISERROR(I14*IF(H14&gt;=6,0.4,VLOOKUP(H14,C98:D104,2,FALSE()))),0,I14*IF(H14&gt;=6,0.4,VLOOKUP(H14,C98:D104,2,FALSE())))</f>
        <v>56</v>
      </c>
      <c r="K14" s="292">
        <f t="shared" ref="K14:K36" si="1">SUM(I14-J14)</f>
        <v>84</v>
      </c>
      <c r="P14" s="106">
        <f t="shared" ref="P14:P36" si="2">$I$3</f>
        <v>45645</v>
      </c>
    </row>
    <row r="15" spans="1:18" ht="16" customHeight="1">
      <c r="A15" s="65"/>
      <c r="B15" s="105">
        <v>3</v>
      </c>
      <c r="C15" s="320" t="s">
        <v>190</v>
      </c>
      <c r="D15" s="320"/>
      <c r="E15" s="342" t="s">
        <v>191</v>
      </c>
      <c r="F15" s="323">
        <v>36892</v>
      </c>
      <c r="G15" s="322">
        <v>0</v>
      </c>
      <c r="H15" s="5">
        <f t="shared" si="0"/>
        <v>23</v>
      </c>
      <c r="I15" s="352">
        <v>140</v>
      </c>
      <c r="J15" s="291">
        <f>IF(ISERROR(I15*IF(H15&gt;=6,0.4,VLOOKUP(H15,C99:D105,2,FALSE()))),0,I15*IF(H15&gt;=6,0.4,VLOOKUP(H15,C99:D105,2,FALSE())))</f>
        <v>56</v>
      </c>
      <c r="K15" s="292">
        <f t="shared" si="1"/>
        <v>84</v>
      </c>
      <c r="P15" s="106">
        <f t="shared" si="2"/>
        <v>45645</v>
      </c>
      <c r="R15" s="69" t="s">
        <v>18</v>
      </c>
    </row>
    <row r="16" spans="1:18" ht="16">
      <c r="A16" s="65"/>
      <c r="B16" s="105">
        <v>4</v>
      </c>
      <c r="C16" s="320" t="s">
        <v>190</v>
      </c>
      <c r="D16" s="324"/>
      <c r="E16" s="343" t="s">
        <v>192</v>
      </c>
      <c r="F16" s="323">
        <v>36892</v>
      </c>
      <c r="G16" s="322">
        <v>0</v>
      </c>
      <c r="H16" s="5">
        <f t="shared" si="0"/>
        <v>23</v>
      </c>
      <c r="I16" s="352">
        <v>140</v>
      </c>
      <c r="J16" s="291">
        <f>IF(ISERROR(I16*IF(H16&gt;=6,0.4,VLOOKUP(H16,C100:D106,2,FALSE()))),0,I16*IF(H16&gt;=6,0.4,VLOOKUP(H16,C100:D106,2,FALSE())))</f>
        <v>56</v>
      </c>
      <c r="K16" s="292">
        <f t="shared" si="1"/>
        <v>84</v>
      </c>
      <c r="P16" s="106">
        <f t="shared" si="2"/>
        <v>45645</v>
      </c>
      <c r="R16" s="69" t="s">
        <v>19</v>
      </c>
    </row>
    <row r="17" spans="1:18" ht="16">
      <c r="A17" s="65"/>
      <c r="B17" s="105">
        <v>5</v>
      </c>
      <c r="C17" s="320" t="s">
        <v>186</v>
      </c>
      <c r="D17" s="325"/>
      <c r="E17" s="344" t="s">
        <v>193</v>
      </c>
      <c r="F17" s="321">
        <v>36069</v>
      </c>
      <c r="G17" s="322">
        <v>0</v>
      </c>
      <c r="H17" s="5">
        <f t="shared" si="0"/>
        <v>26</v>
      </c>
      <c r="I17" s="352">
        <v>140</v>
      </c>
      <c r="J17" s="291">
        <f>IF(ISERROR(I17*IF(H17&gt;=6,0.4,VLOOKUP(H17,C101:D107,2,FALSE()))),0,I17*IF(H17&gt;=6,0.4,VLOOKUP(H17,C101:D107,2,FALSE())))</f>
        <v>56</v>
      </c>
      <c r="K17" s="292">
        <f t="shared" si="1"/>
        <v>84</v>
      </c>
      <c r="P17" s="106">
        <f t="shared" si="2"/>
        <v>45645</v>
      </c>
      <c r="R17" s="69" t="s">
        <v>20</v>
      </c>
    </row>
    <row r="18" spans="1:18" ht="16">
      <c r="A18" s="65"/>
      <c r="B18" s="105">
        <v>6</v>
      </c>
      <c r="C18" s="320" t="s">
        <v>186</v>
      </c>
      <c r="D18" s="325"/>
      <c r="E18" s="344" t="s">
        <v>194</v>
      </c>
      <c r="F18" s="321">
        <v>36861</v>
      </c>
      <c r="G18" s="322">
        <v>0</v>
      </c>
      <c r="H18" s="5">
        <f t="shared" si="0"/>
        <v>24</v>
      </c>
      <c r="I18" s="353">
        <v>140</v>
      </c>
      <c r="J18" s="291">
        <f>IF(ISERROR(I18*IF(H18&gt;=6,0.4,VLOOKUP(H18,C102:D108,2,FALSE()))),0,I18*IF(H18&gt;=6,0.4,VLOOKUP(H18,C102:D108,2,FALSE())))</f>
        <v>56</v>
      </c>
      <c r="K18" s="292">
        <f t="shared" si="1"/>
        <v>84</v>
      </c>
      <c r="P18" s="106">
        <f t="shared" si="2"/>
        <v>45645</v>
      </c>
      <c r="R18" s="69" t="s">
        <v>21</v>
      </c>
    </row>
    <row r="19" spans="1:18" ht="16">
      <c r="A19" s="65"/>
      <c r="B19" s="105">
        <v>7</v>
      </c>
      <c r="C19" s="320" t="s">
        <v>195</v>
      </c>
      <c r="D19" s="324"/>
      <c r="E19" s="343" t="s">
        <v>196</v>
      </c>
      <c r="F19" s="323">
        <v>38718</v>
      </c>
      <c r="G19" s="322">
        <v>0</v>
      </c>
      <c r="H19" s="5">
        <f t="shared" si="0"/>
        <v>18</v>
      </c>
      <c r="I19" s="354">
        <v>160</v>
      </c>
      <c r="J19" s="291">
        <f>IF(ISERROR(I19*IF(H19&gt;=6,0.4,VLOOKUP(H19,C104:D110,2,FALSE()))),0,I19*IF(H19&gt;=6,0.4,VLOOKUP(H19,C104:D110,2,FALSE())))</f>
        <v>64</v>
      </c>
      <c r="K19" s="292">
        <f t="shared" si="1"/>
        <v>96</v>
      </c>
      <c r="P19" s="106">
        <f t="shared" si="2"/>
        <v>45645</v>
      </c>
      <c r="R19" s="69" t="s">
        <v>22</v>
      </c>
    </row>
    <row r="20" spans="1:18" ht="16">
      <c r="A20" s="65"/>
      <c r="B20" s="105">
        <v>9</v>
      </c>
      <c r="C20" s="326" t="s">
        <v>197</v>
      </c>
      <c r="D20" s="326"/>
      <c r="E20" s="345" t="s">
        <v>198</v>
      </c>
      <c r="F20" s="327">
        <v>32813</v>
      </c>
      <c r="G20" s="328">
        <v>0</v>
      </c>
      <c r="H20" s="5">
        <f t="shared" si="0"/>
        <v>35</v>
      </c>
      <c r="I20" s="352">
        <v>160</v>
      </c>
      <c r="J20" s="291">
        <f>IF(ISERROR(I20*IF(H20&gt;=6,0.4,VLOOKUP(H20,C105:D111,2,FALSE()))),0,I20*IF(H20&gt;=6,0.4,VLOOKUP(H20,C105:D111,2,FALSE())))</f>
        <v>64</v>
      </c>
      <c r="K20" s="292">
        <f t="shared" si="1"/>
        <v>96</v>
      </c>
      <c r="L20" s="108"/>
      <c r="P20" s="106">
        <f t="shared" si="2"/>
        <v>45645</v>
      </c>
      <c r="R20" s="69" t="s">
        <v>23</v>
      </c>
    </row>
    <row r="21" spans="1:18" ht="16">
      <c r="A21" s="65"/>
      <c r="B21" s="105">
        <v>10</v>
      </c>
      <c r="C21" s="326" t="s">
        <v>197</v>
      </c>
      <c r="D21" s="326"/>
      <c r="E21" s="345" t="s">
        <v>199</v>
      </c>
      <c r="F21" s="329">
        <v>32813</v>
      </c>
      <c r="G21" s="330">
        <v>0</v>
      </c>
      <c r="H21" s="5">
        <f t="shared" si="0"/>
        <v>35</v>
      </c>
      <c r="I21" s="352">
        <v>160</v>
      </c>
      <c r="J21" s="291">
        <f>IF(ISERROR(I21*IF(H21&gt;=6,0.4,VLOOKUP(H21,C106:D112,2,FALSE()))),0,I21*IF(H21&gt;=6,0.4,VLOOKUP(H21,C106:D112,2,FALSE())))</f>
        <v>64</v>
      </c>
      <c r="K21" s="292">
        <f t="shared" si="1"/>
        <v>96</v>
      </c>
      <c r="L21" s="108"/>
      <c r="P21" s="106">
        <f t="shared" si="2"/>
        <v>45645</v>
      </c>
    </row>
    <row r="22" spans="1:18" ht="16">
      <c r="A22" s="109"/>
      <c r="B22" s="110">
        <v>11</v>
      </c>
      <c r="C22" s="326" t="s">
        <v>200</v>
      </c>
      <c r="D22" s="326"/>
      <c r="E22" s="345" t="s">
        <v>201</v>
      </c>
      <c r="F22" s="329">
        <v>39600</v>
      </c>
      <c r="G22" s="331">
        <v>0</v>
      </c>
      <c r="H22" s="5">
        <f t="shared" si="0"/>
        <v>16</v>
      </c>
      <c r="I22" s="352">
        <v>160</v>
      </c>
      <c r="J22" s="291">
        <f>IF(ISERROR(I22*IF(H22&gt;=6,0.4,VLOOKUP(H22,C107:D113,2,FALSE()))),0,I22*IF(H22&gt;=6,0.4,VLOOKUP(H22,C107:D113,2,FALSE())))</f>
        <v>64</v>
      </c>
      <c r="K22" s="292">
        <f t="shared" si="1"/>
        <v>96</v>
      </c>
      <c r="L22" s="108"/>
      <c r="P22" s="106">
        <f t="shared" si="2"/>
        <v>45645</v>
      </c>
    </row>
    <row r="23" spans="1:18" ht="16">
      <c r="A23" s="109"/>
      <c r="B23" s="105">
        <v>12</v>
      </c>
      <c r="C23" s="326" t="s">
        <v>200</v>
      </c>
      <c r="D23" s="326"/>
      <c r="E23" s="346" t="s">
        <v>202</v>
      </c>
      <c r="F23" s="329">
        <v>39692</v>
      </c>
      <c r="G23" s="330">
        <v>0</v>
      </c>
      <c r="H23" s="5">
        <f t="shared" si="0"/>
        <v>16</v>
      </c>
      <c r="I23" s="355">
        <v>160</v>
      </c>
      <c r="J23" s="291">
        <f>IF(ISERROR(I23*IF(H23&gt;=6,0.4,VLOOKUP(H23,C108:D114,2,FALSE()))),0,I23*IF(H23&gt;=6,0.4,VLOOKUP(H23,C108:D114,2,FALSE())))</f>
        <v>64</v>
      </c>
      <c r="K23" s="292">
        <f t="shared" si="1"/>
        <v>96</v>
      </c>
      <c r="L23" s="108"/>
      <c r="P23" s="106">
        <f t="shared" si="2"/>
        <v>45645</v>
      </c>
    </row>
    <row r="24" spans="1:18" ht="16">
      <c r="A24" s="109"/>
      <c r="B24" s="14">
        <v>13</v>
      </c>
      <c r="C24" s="326" t="s">
        <v>200</v>
      </c>
      <c r="D24" s="326"/>
      <c r="E24" s="345" t="s">
        <v>192</v>
      </c>
      <c r="F24" s="329">
        <v>37073</v>
      </c>
      <c r="G24" s="322">
        <v>0</v>
      </c>
      <c r="H24" s="5">
        <f t="shared" si="0"/>
        <v>23</v>
      </c>
      <c r="I24" s="355">
        <v>175</v>
      </c>
      <c r="J24" s="291">
        <f>IF(ISERROR(I24*IF(H24&gt;=6,0.4,VLOOKUP(H24,C110:D116,2,FALSE()))),0,I24*IF(H24&gt;=6,0.4,VLOOKUP(H24,C110:D116,2,FALSE())))</f>
        <v>70</v>
      </c>
      <c r="K24" s="292">
        <f t="shared" si="1"/>
        <v>105</v>
      </c>
      <c r="L24" s="108"/>
      <c r="P24" s="106">
        <f t="shared" si="2"/>
        <v>45645</v>
      </c>
    </row>
    <row r="25" spans="1:18" ht="16">
      <c r="A25" s="109"/>
      <c r="B25" s="14">
        <v>14</v>
      </c>
      <c r="C25" s="326" t="s">
        <v>200</v>
      </c>
      <c r="D25" s="326"/>
      <c r="E25" s="345" t="s">
        <v>203</v>
      </c>
      <c r="F25" s="329" t="s">
        <v>204</v>
      </c>
      <c r="G25" s="322">
        <v>0</v>
      </c>
      <c r="H25" s="5">
        <f t="shared" si="0"/>
        <v>0</v>
      </c>
      <c r="I25" s="352">
        <v>140</v>
      </c>
      <c r="J25" s="291">
        <f>IF(ISERROR(I25*IF(H25&gt;=6,0.4,VLOOKUP(H25,C111:D117,2,FALSE()))),0,I25*IF(H25&gt;=6,0.4,VLOOKUP(H25,C111:D117,2,FALSE())))</f>
        <v>0</v>
      </c>
      <c r="K25" s="292">
        <f t="shared" si="1"/>
        <v>140</v>
      </c>
      <c r="L25" s="108"/>
      <c r="P25" s="106">
        <f t="shared" si="2"/>
        <v>45645</v>
      </c>
    </row>
    <row r="26" spans="1:18" ht="16">
      <c r="A26" s="109"/>
      <c r="B26" s="14">
        <v>15</v>
      </c>
      <c r="C26" s="326" t="s">
        <v>205</v>
      </c>
      <c r="D26" s="326"/>
      <c r="E26" s="345" t="s">
        <v>206</v>
      </c>
      <c r="F26" s="329">
        <v>42430</v>
      </c>
      <c r="G26" s="328">
        <v>0</v>
      </c>
      <c r="H26" s="5">
        <f t="shared" si="0"/>
        <v>8</v>
      </c>
      <c r="I26" s="355">
        <v>135</v>
      </c>
      <c r="J26" s="291">
        <f>IF(ISERROR(I26*IF(H26&gt;=6,0.4,VLOOKUP(H26,C112:D118,2,FALSE()))),0,I26*IF(H26&gt;=6,0.4,VLOOKUP(H26,C112:D118,2,FALSE())))</f>
        <v>54</v>
      </c>
      <c r="K26" s="292">
        <f t="shared" si="1"/>
        <v>81</v>
      </c>
      <c r="L26" s="108"/>
      <c r="P26" s="106">
        <f t="shared" si="2"/>
        <v>45645</v>
      </c>
    </row>
    <row r="27" spans="1:18" ht="16">
      <c r="A27" s="109"/>
      <c r="B27" s="14">
        <v>16</v>
      </c>
      <c r="C27" s="332" t="s">
        <v>186</v>
      </c>
      <c r="D27" s="326"/>
      <c r="E27" s="345" t="s">
        <v>207</v>
      </c>
      <c r="F27" s="329">
        <v>42430</v>
      </c>
      <c r="G27" s="328">
        <v>0</v>
      </c>
      <c r="H27" s="5">
        <f t="shared" si="0"/>
        <v>8</v>
      </c>
      <c r="I27" s="356">
        <v>140</v>
      </c>
      <c r="J27" s="291">
        <f>IF(ISERROR(I27*IF(H27&gt;=6,0.4,VLOOKUP(H27,C113:D119,2,FALSE()))),0,I27*IF(H27&gt;=6,0.4,VLOOKUP(H27,C113:D119,2,FALSE())))</f>
        <v>56</v>
      </c>
      <c r="K27" s="292">
        <f t="shared" si="1"/>
        <v>84</v>
      </c>
      <c r="L27" s="108"/>
      <c r="P27" s="106">
        <f t="shared" si="2"/>
        <v>45645</v>
      </c>
    </row>
    <row r="28" spans="1:18" ht="16">
      <c r="A28" s="109"/>
      <c r="B28" s="14">
        <v>17</v>
      </c>
      <c r="C28" s="332" t="s">
        <v>186</v>
      </c>
      <c r="D28" s="333"/>
      <c r="E28" s="346" t="s">
        <v>208</v>
      </c>
      <c r="F28" s="334">
        <v>42430</v>
      </c>
      <c r="G28" s="328">
        <v>0</v>
      </c>
      <c r="H28" s="5">
        <f t="shared" si="0"/>
        <v>8</v>
      </c>
      <c r="I28" s="356">
        <v>140</v>
      </c>
      <c r="J28" s="291">
        <f>IF(ISERROR(I28*IF(H28&gt;=6,0.4,VLOOKUP(H28,C114:D120,2,FALSE()))),0,I28*IF(H28&gt;=6,0.4,VLOOKUP(H28,C114:D120,2,FALSE())))</f>
        <v>56</v>
      </c>
      <c r="K28" s="292">
        <f t="shared" si="1"/>
        <v>84</v>
      </c>
      <c r="L28" s="108"/>
      <c r="M28" s="146" t="s">
        <v>24</v>
      </c>
      <c r="P28" s="106">
        <f t="shared" si="2"/>
        <v>45645</v>
      </c>
    </row>
    <row r="29" spans="1:18" ht="16">
      <c r="A29" s="109"/>
      <c r="B29" s="14">
        <v>18</v>
      </c>
      <c r="C29" s="332" t="s">
        <v>186</v>
      </c>
      <c r="D29" s="333"/>
      <c r="E29" s="346" t="s">
        <v>208</v>
      </c>
      <c r="F29" s="334">
        <v>42430</v>
      </c>
      <c r="G29" s="328">
        <v>0</v>
      </c>
      <c r="H29" s="5">
        <f t="shared" si="0"/>
        <v>8</v>
      </c>
      <c r="I29" s="356">
        <v>140</v>
      </c>
      <c r="J29" s="291">
        <f>IF(ISERROR(I29*IF(H29&gt;=6,0.4,VLOOKUP(H29,C115:D121,2,FALSE()))),0,I29*IF(H29&gt;=6,0.4,VLOOKUP(H29,C115:D121,2,FALSE())))</f>
        <v>56</v>
      </c>
      <c r="K29" s="292">
        <f t="shared" si="1"/>
        <v>84</v>
      </c>
      <c r="L29" s="108"/>
      <c r="P29" s="106">
        <f t="shared" si="2"/>
        <v>45645</v>
      </c>
    </row>
    <row r="30" spans="1:18" ht="16">
      <c r="A30" s="109"/>
      <c r="B30" s="14">
        <v>19</v>
      </c>
      <c r="C30" s="335" t="s">
        <v>186</v>
      </c>
      <c r="D30" s="336"/>
      <c r="E30" s="347" t="s">
        <v>209</v>
      </c>
      <c r="F30" s="337">
        <v>42461</v>
      </c>
      <c r="G30" s="328">
        <v>0</v>
      </c>
      <c r="H30" s="5">
        <f t="shared" si="0"/>
        <v>8</v>
      </c>
      <c r="I30" s="357">
        <v>160</v>
      </c>
      <c r="J30" s="291">
        <f>IF(ISERROR(I30*IF(H30&gt;=6,0.4,VLOOKUP(H30,C116:D122,2,FALSE()))),0,I30*IF(H30&gt;=6,0.4,VLOOKUP(H30,C116:D122,2,FALSE())))</f>
        <v>64</v>
      </c>
      <c r="K30" s="292">
        <f t="shared" si="1"/>
        <v>96</v>
      </c>
      <c r="L30" s="108"/>
      <c r="P30" s="106">
        <f t="shared" si="2"/>
        <v>45645</v>
      </c>
    </row>
    <row r="31" spans="1:18" ht="16">
      <c r="A31" s="109"/>
      <c r="B31" s="14">
        <v>20</v>
      </c>
      <c r="C31" s="338" t="s">
        <v>186</v>
      </c>
      <c r="D31" s="339" t="s">
        <v>3</v>
      </c>
      <c r="E31" s="348" t="s">
        <v>210</v>
      </c>
      <c r="F31" s="340">
        <v>42461</v>
      </c>
      <c r="G31" s="328">
        <v>0</v>
      </c>
      <c r="H31" s="5">
        <f t="shared" si="0"/>
        <v>8</v>
      </c>
      <c r="I31" s="358">
        <v>160</v>
      </c>
      <c r="J31" s="291">
        <f>IF(ISERROR(I31*IF(H31&gt;=6,0.4,VLOOKUP(H31,C117:D123,2,FALSE()))),0,I31*IF(H31&gt;=6,0.4,VLOOKUP(H31,C117:D123,2,FALSE())))</f>
        <v>64</v>
      </c>
      <c r="K31" s="292">
        <f t="shared" si="1"/>
        <v>96</v>
      </c>
      <c r="L31" s="108"/>
      <c r="P31" s="106">
        <f>$I$3</f>
        <v>45645</v>
      </c>
    </row>
    <row r="32" spans="1:18" ht="16">
      <c r="A32" s="109"/>
      <c r="B32" s="14">
        <v>21</v>
      </c>
      <c r="C32" s="349" t="s">
        <v>211</v>
      </c>
      <c r="D32" s="349"/>
      <c r="E32" s="350"/>
      <c r="F32" s="351">
        <v>42461</v>
      </c>
      <c r="G32" s="328">
        <v>0</v>
      </c>
      <c r="H32" s="5">
        <f t="shared" si="0"/>
        <v>8</v>
      </c>
      <c r="I32" s="287">
        <v>1900</v>
      </c>
      <c r="J32" s="291">
        <f t="shared" ref="J32:J36" si="3">IF(ISERROR(I32*IF(H32&gt;=6,0.4,VLOOKUP(H32,C119:D125,2,FALSE()))),0,I32*IF(H32&gt;=6,0.4,VLOOKUP(H32,C119:D125,2,FALSE())))</f>
        <v>760</v>
      </c>
      <c r="K32" s="292">
        <f t="shared" si="1"/>
        <v>1140</v>
      </c>
      <c r="L32" s="108"/>
      <c r="P32" s="106">
        <f t="shared" si="2"/>
        <v>45645</v>
      </c>
    </row>
    <row r="33" spans="1:16" ht="16">
      <c r="A33" s="65"/>
      <c r="B33" s="105">
        <v>22</v>
      </c>
      <c r="C33" s="150"/>
      <c r="D33" s="151"/>
      <c r="E33" s="151"/>
      <c r="F33" s="145"/>
      <c r="G33" s="283" t="s">
        <v>3</v>
      </c>
      <c r="H33" s="5">
        <f t="shared" si="0"/>
        <v>0</v>
      </c>
      <c r="I33" s="287"/>
      <c r="J33" s="291">
        <f t="shared" si="3"/>
        <v>0</v>
      </c>
      <c r="K33" s="292">
        <f t="shared" si="1"/>
        <v>0</v>
      </c>
      <c r="P33" s="106">
        <f t="shared" si="2"/>
        <v>45645</v>
      </c>
    </row>
    <row r="34" spans="1:16" ht="16">
      <c r="A34" s="65"/>
      <c r="B34" s="105">
        <v>23</v>
      </c>
      <c r="C34" s="150"/>
      <c r="D34" s="151"/>
      <c r="E34" s="151"/>
      <c r="F34" s="145"/>
      <c r="G34" s="283" t="s">
        <v>3</v>
      </c>
      <c r="H34" s="5">
        <f t="shared" si="0"/>
        <v>0</v>
      </c>
      <c r="I34" s="287"/>
      <c r="J34" s="291">
        <f t="shared" si="3"/>
        <v>0</v>
      </c>
      <c r="K34" s="292">
        <f t="shared" si="1"/>
        <v>0</v>
      </c>
      <c r="P34" s="106">
        <f t="shared" si="2"/>
        <v>45645</v>
      </c>
    </row>
    <row r="35" spans="1:16" ht="16">
      <c r="A35" s="65"/>
      <c r="B35" s="105">
        <v>24</v>
      </c>
      <c r="C35" s="150"/>
      <c r="D35" s="151"/>
      <c r="E35" s="150"/>
      <c r="F35" s="145"/>
      <c r="G35" s="283" t="s">
        <v>3</v>
      </c>
      <c r="H35" s="5">
        <f t="shared" si="0"/>
        <v>0</v>
      </c>
      <c r="I35" s="287"/>
      <c r="J35" s="291">
        <f t="shared" si="3"/>
        <v>0</v>
      </c>
      <c r="K35" s="292">
        <f t="shared" si="1"/>
        <v>0</v>
      </c>
      <c r="P35" s="106">
        <f t="shared" si="2"/>
        <v>45645</v>
      </c>
    </row>
    <row r="36" spans="1:16" ht="16">
      <c r="A36" s="65"/>
      <c r="B36" s="105">
        <v>25</v>
      </c>
      <c r="C36" s="7"/>
      <c r="D36" s="7"/>
      <c r="E36" s="8"/>
      <c r="F36" s="282"/>
      <c r="G36" s="283" t="s">
        <v>3</v>
      </c>
      <c r="H36" s="5">
        <f t="shared" si="0"/>
        <v>0</v>
      </c>
      <c r="I36" s="287"/>
      <c r="J36" s="291">
        <f t="shared" si="3"/>
        <v>0</v>
      </c>
      <c r="K36" s="292">
        <f t="shared" si="1"/>
        <v>0</v>
      </c>
      <c r="P36" s="106">
        <f t="shared" si="2"/>
        <v>45645</v>
      </c>
    </row>
    <row r="37" spans="1:16" ht="16">
      <c r="A37" s="65"/>
      <c r="B37" s="105"/>
      <c r="C37" s="9" t="s">
        <v>25</v>
      </c>
      <c r="D37" s="10" t="s">
        <v>26</v>
      </c>
      <c r="F37" s="11" t="s">
        <v>27</v>
      </c>
      <c r="G37" s="12" t="s">
        <v>28</v>
      </c>
      <c r="I37" s="113"/>
    </row>
    <row r="38" spans="1:16" ht="11.25" customHeight="1">
      <c r="A38" s="65"/>
      <c r="B38" s="14"/>
      <c r="C38" s="13" t="s">
        <v>29</v>
      </c>
      <c r="D38" s="14"/>
      <c r="E38" s="14"/>
      <c r="F38" s="15"/>
      <c r="G38" s="16"/>
      <c r="H38" s="17"/>
      <c r="I38" s="153"/>
      <c r="J38" s="18"/>
      <c r="K38" s="19"/>
    </row>
    <row r="39" spans="1:16" ht="16">
      <c r="A39" s="65"/>
      <c r="B39" s="14"/>
      <c r="C39" s="13"/>
      <c r="D39" s="14"/>
      <c r="E39" s="14"/>
      <c r="F39" s="15"/>
      <c r="G39" s="20"/>
      <c r="H39" s="21" t="s">
        <v>30</v>
      </c>
      <c r="I39" s="154">
        <f>SUM(I13:I36)</f>
        <v>4730</v>
      </c>
      <c r="J39" s="22">
        <f>SUM(J13:J36)</f>
        <v>1836</v>
      </c>
      <c r="K39" s="22">
        <f>SUM(K13:K36)</f>
        <v>2894</v>
      </c>
    </row>
    <row r="40" spans="1:16" ht="10.5" customHeight="1">
      <c r="A40" s="65"/>
      <c r="B40" s="14"/>
      <c r="C40" s="13"/>
      <c r="D40" s="14"/>
      <c r="E40" s="14"/>
      <c r="F40" s="15"/>
      <c r="G40" s="16"/>
      <c r="H40" s="17"/>
      <c r="I40" s="155"/>
      <c r="J40" s="18"/>
      <c r="K40" s="19"/>
    </row>
    <row r="41" spans="1:16" ht="17">
      <c r="A41" s="65"/>
      <c r="B41" s="25"/>
      <c r="C41" s="24" t="s">
        <v>31</v>
      </c>
      <c r="D41" s="25"/>
      <c r="E41" s="25"/>
      <c r="F41" s="26" t="s">
        <v>3</v>
      </c>
      <c r="G41" s="27"/>
      <c r="H41" s="28"/>
      <c r="I41" s="156"/>
      <c r="J41" s="30"/>
      <c r="K41" s="31"/>
    </row>
    <row r="42" spans="1:16" ht="16">
      <c r="A42" s="65"/>
      <c r="B42" s="14"/>
      <c r="C42" s="13"/>
      <c r="D42" s="14"/>
      <c r="E42" s="14"/>
      <c r="F42" s="15"/>
      <c r="G42" s="16"/>
      <c r="H42" s="17"/>
      <c r="I42" s="157"/>
      <c r="J42" s="18"/>
      <c r="K42" s="19"/>
    </row>
    <row r="43" spans="1:16" ht="16">
      <c r="A43" s="65"/>
      <c r="B43" s="14">
        <v>1</v>
      </c>
      <c r="C43" s="158"/>
      <c r="D43" s="158"/>
      <c r="E43" s="159"/>
      <c r="F43" s="282"/>
      <c r="G43" s="3" t="s">
        <v>3</v>
      </c>
      <c r="H43" s="5">
        <f t="shared" ref="H43:H47" si="4">IF(ISERROR(YEAR(P43)-YEAR(F43)+G43),0,YEAR(P43)-YEAR(F43)+G43)</f>
        <v>0</v>
      </c>
      <c r="I43" s="289"/>
      <c r="J43" s="291">
        <f>IF(ISERROR(I43*IF(H43&gt;=6,0.4,VLOOKUP(H43,C97:D103,2,FALSE()))),0,I43*IF(H43&gt;=6,0.4,VLOOKUP(H43,C97:D103,2,FALSE())))</f>
        <v>0</v>
      </c>
      <c r="K43" s="292">
        <f>SUM(I43-J43)</f>
        <v>0</v>
      </c>
      <c r="P43" s="106">
        <f t="shared" ref="P43:P47" si="5">$I$3</f>
        <v>45645</v>
      </c>
    </row>
    <row r="44" spans="1:16" ht="16">
      <c r="A44" s="65"/>
      <c r="B44" s="14">
        <v>2</v>
      </c>
      <c r="C44" s="158"/>
      <c r="D44" s="158"/>
      <c r="E44" s="158"/>
      <c r="F44" s="282"/>
      <c r="G44" s="3" t="s">
        <v>3</v>
      </c>
      <c r="H44" s="5">
        <f t="shared" si="4"/>
        <v>0</v>
      </c>
      <c r="I44" s="289"/>
      <c r="J44" s="291">
        <f>IF(ISERROR(I44*IF(H44&gt;=6,0.4,VLOOKUP(H44,C97:D103,2,FALSE()))),0,I44*IF(H44&gt;=6,0.4,VLOOKUP(H44,C97:D103,2,FALSE())))</f>
        <v>0</v>
      </c>
      <c r="K44" s="292">
        <f>SUM(I44-J44)</f>
        <v>0</v>
      </c>
      <c r="P44" s="106">
        <f t="shared" si="5"/>
        <v>45645</v>
      </c>
    </row>
    <row r="45" spans="1:16" ht="16">
      <c r="A45" s="65"/>
      <c r="B45" s="14">
        <v>3</v>
      </c>
      <c r="C45" s="158"/>
      <c r="D45" s="158"/>
      <c r="E45" s="159"/>
      <c r="F45" s="282"/>
      <c r="G45" s="3" t="s">
        <v>3</v>
      </c>
      <c r="H45" s="5">
        <f t="shared" si="4"/>
        <v>0</v>
      </c>
      <c r="I45" s="289"/>
      <c r="J45" s="291">
        <f>IF(ISERROR(I45*IF(H45&gt;=6,0.4,VLOOKUP(H45,C97:D103,2,FALSE()))),0,I45*IF(H45&gt;=6,0.4,VLOOKUP(H45,C97:D103,2,FALSE())))</f>
        <v>0</v>
      </c>
      <c r="K45" s="292">
        <f>SUM(I45-J45)</f>
        <v>0</v>
      </c>
      <c r="P45" s="106">
        <f t="shared" si="5"/>
        <v>45645</v>
      </c>
    </row>
    <row r="46" spans="1:16" ht="16">
      <c r="A46" s="65"/>
      <c r="B46" s="14">
        <v>4</v>
      </c>
      <c r="C46" s="7"/>
      <c r="D46" s="7"/>
      <c r="E46" s="32"/>
      <c r="F46" s="282"/>
      <c r="G46" s="3" t="s">
        <v>3</v>
      </c>
      <c r="H46" s="5">
        <f t="shared" si="4"/>
        <v>0</v>
      </c>
      <c r="I46" s="290"/>
      <c r="J46" s="291">
        <f>IF(ISERROR(I46*IF(H46&gt;=6,0.4,VLOOKUP(H46,C97:D103,2,FALSE()))),0,I46*IF(H46&gt;=6,0.4,VLOOKUP(H46,C97:D103,2,FALSE())))</f>
        <v>0</v>
      </c>
      <c r="K46" s="292">
        <f>SUM(I46-J46)</f>
        <v>0</v>
      </c>
      <c r="P46" s="106">
        <f t="shared" si="5"/>
        <v>45645</v>
      </c>
    </row>
    <row r="47" spans="1:16" ht="16">
      <c r="A47" s="65"/>
      <c r="B47" s="14">
        <v>5</v>
      </c>
      <c r="C47" s="33"/>
      <c r="D47" s="34"/>
      <c r="E47" s="34"/>
      <c r="F47" s="282"/>
      <c r="G47" s="3" t="s">
        <v>3</v>
      </c>
      <c r="H47" s="5">
        <f t="shared" si="4"/>
        <v>0</v>
      </c>
      <c r="I47" s="290"/>
      <c r="J47" s="291">
        <f>IF(ISERROR(I47*IF(H47&gt;=6,0.4,VLOOKUP(H47,C97:D103,2,FALSE()))),0,I47*IF(H47&gt;=6,0.4,VLOOKUP(H47,C97:D103,2,FALSE())))</f>
        <v>0</v>
      </c>
      <c r="K47" s="292">
        <f>SUM(I47-J47)</f>
        <v>0</v>
      </c>
      <c r="P47" s="106">
        <f t="shared" si="5"/>
        <v>45645</v>
      </c>
    </row>
    <row r="48" spans="1:16" ht="8.25" customHeight="1">
      <c r="A48" s="65"/>
      <c r="B48" s="14"/>
      <c r="C48" s="13"/>
      <c r="D48" s="14"/>
      <c r="E48" s="14"/>
      <c r="F48" s="15"/>
      <c r="G48" s="20" t="s">
        <v>3</v>
      </c>
      <c r="H48" s="35"/>
      <c r="I48" s="160"/>
      <c r="J48" s="36"/>
      <c r="K48" s="36"/>
    </row>
    <row r="49" spans="1:16" ht="16">
      <c r="A49" s="65"/>
      <c r="B49" s="14"/>
      <c r="C49" s="13"/>
      <c r="D49" s="14"/>
      <c r="E49" s="14"/>
      <c r="F49" s="15"/>
      <c r="G49" s="20"/>
      <c r="H49" s="21" t="s">
        <v>32</v>
      </c>
      <c r="I49" s="154">
        <f>SUM(I43:I47)</f>
        <v>0</v>
      </c>
      <c r="J49" s="22">
        <f>SUM(J43:J47)</f>
        <v>0</v>
      </c>
      <c r="K49" s="22">
        <f>SUM(K43:K47)</f>
        <v>0</v>
      </c>
    </row>
    <row r="50" spans="1:16" ht="7.5" customHeight="1">
      <c r="A50" s="65"/>
      <c r="B50" s="14"/>
      <c r="C50" s="13"/>
      <c r="D50" s="14"/>
      <c r="E50" s="14"/>
      <c r="F50" s="15"/>
      <c r="G50" s="16"/>
      <c r="H50" s="17"/>
      <c r="I50" s="155"/>
      <c r="J50" s="18"/>
      <c r="K50" s="19"/>
    </row>
    <row r="51" spans="1:16" ht="17">
      <c r="A51" s="65"/>
      <c r="B51" s="25"/>
      <c r="C51" s="24" t="s">
        <v>33</v>
      </c>
      <c r="D51" s="25"/>
      <c r="E51" s="25"/>
      <c r="F51" s="26"/>
      <c r="G51" s="27"/>
      <c r="H51" s="28"/>
      <c r="I51" s="156"/>
      <c r="J51" s="30"/>
      <c r="K51" s="31"/>
    </row>
    <row r="52" spans="1:16" ht="17">
      <c r="A52" s="65"/>
      <c r="B52" s="14"/>
      <c r="C52" s="37"/>
      <c r="D52" s="38"/>
      <c r="E52" s="38"/>
      <c r="F52" s="39" t="s">
        <v>34</v>
      </c>
      <c r="G52" s="40"/>
      <c r="H52" s="41"/>
      <c r="I52" s="157"/>
      <c r="J52" s="42"/>
      <c r="K52" s="43"/>
    </row>
    <row r="53" spans="1:16" ht="16">
      <c r="A53" s="65"/>
      <c r="B53" s="105">
        <v>1</v>
      </c>
      <c r="C53" s="4"/>
      <c r="D53" s="4"/>
      <c r="E53" s="4"/>
      <c r="F53" s="282"/>
      <c r="G53" s="3" t="s">
        <v>3</v>
      </c>
      <c r="H53" s="5">
        <f t="shared" ref="H53:H59" si="6">IF(ISERROR(YEAR(P53)-YEAR(F53)+G53),0,YEAR(P53)-YEAR(F53)+G53)</f>
        <v>0</v>
      </c>
      <c r="I53" s="286"/>
      <c r="J53" s="291">
        <f>IF(ISERROR(I53*IF(H53&gt;=6,0.4,VLOOKUP(H53,C97:D103,2,FALSE()))),0,I53*IF(H53&gt;=6,0.4,VLOOKUP(H53,C97:D103,2,FALSE())))</f>
        <v>0</v>
      </c>
      <c r="K53" s="292">
        <f t="shared" ref="K53:K59" si="7">SUM(I53-J53)</f>
        <v>0</v>
      </c>
      <c r="P53" s="106">
        <f t="shared" ref="P53:P59" si="8">$I$3</f>
        <v>45645</v>
      </c>
    </row>
    <row r="54" spans="1:16" ht="16">
      <c r="A54" s="65"/>
      <c r="B54" s="105">
        <v>2</v>
      </c>
      <c r="C54" s="4"/>
      <c r="D54" s="4"/>
      <c r="E54" s="4"/>
      <c r="F54" s="282"/>
      <c r="G54" s="3" t="s">
        <v>3</v>
      </c>
      <c r="H54" s="5">
        <f t="shared" si="6"/>
        <v>0</v>
      </c>
      <c r="I54" s="287"/>
      <c r="J54" s="291">
        <f>IF(ISERROR(I54*IF(H54&gt;=6,0.4,VLOOKUP(H54,C97:D103,2,FALSE()))),0,I54*IF(H54&gt;=6,0.4,VLOOKUP(H54,C97:D103,2,FALSE())))</f>
        <v>0</v>
      </c>
      <c r="K54" s="292">
        <f>SUM(I54-J54)</f>
        <v>0</v>
      </c>
      <c r="P54" s="106">
        <f t="shared" si="8"/>
        <v>45645</v>
      </c>
    </row>
    <row r="55" spans="1:16" ht="16">
      <c r="A55" s="65"/>
      <c r="B55" s="105">
        <v>3</v>
      </c>
      <c r="C55" s="4"/>
      <c r="D55" s="4"/>
      <c r="E55" s="4"/>
      <c r="F55" s="282"/>
      <c r="G55" s="3" t="s">
        <v>3</v>
      </c>
      <c r="H55" s="5">
        <f t="shared" si="6"/>
        <v>0</v>
      </c>
      <c r="I55" s="287"/>
      <c r="J55" s="291">
        <f>IF(ISERROR(I55*IF(H55&gt;=6,0.4,VLOOKUP(H55,C97:D103,2,FALSE()))),0,I55*IF(H55&gt;=6,0.4,VLOOKUP(H55,C97:D103,2,FALSE())))</f>
        <v>0</v>
      </c>
      <c r="K55" s="292">
        <f>SUM(I55-J55)</f>
        <v>0</v>
      </c>
      <c r="P55" s="106">
        <f t="shared" si="8"/>
        <v>45645</v>
      </c>
    </row>
    <row r="56" spans="1:16" ht="16">
      <c r="A56" s="65"/>
      <c r="B56" s="105">
        <v>4</v>
      </c>
      <c r="C56" s="4"/>
      <c r="D56" s="4"/>
      <c r="E56" s="4"/>
      <c r="F56" s="282"/>
      <c r="G56" s="3" t="s">
        <v>3</v>
      </c>
      <c r="H56" s="5">
        <f t="shared" si="6"/>
        <v>0</v>
      </c>
      <c r="I56" s="287"/>
      <c r="J56" s="291">
        <f>IF(ISERROR(I56*IF(H56&gt;=6,0.4,VLOOKUP(H56,C97:D103,2,FALSE()))),0,I56*IF(H56&gt;=6,0.4,VLOOKUP(H56,C97:D103,2,FALSE())))</f>
        <v>0</v>
      </c>
      <c r="K56" s="292">
        <f>SUM(I56-J56)</f>
        <v>0</v>
      </c>
      <c r="M56" s="146" t="s">
        <v>35</v>
      </c>
      <c r="P56" s="106">
        <f t="shared" si="8"/>
        <v>45645</v>
      </c>
    </row>
    <row r="57" spans="1:16" ht="16">
      <c r="A57" s="65"/>
      <c r="B57" s="105">
        <v>5</v>
      </c>
      <c r="C57" s="4"/>
      <c r="D57" s="4"/>
      <c r="E57" s="4"/>
      <c r="F57" s="282"/>
      <c r="G57" s="3" t="s">
        <v>3</v>
      </c>
      <c r="H57" s="5">
        <f t="shared" si="6"/>
        <v>0</v>
      </c>
      <c r="I57" s="287"/>
      <c r="J57" s="291">
        <f>IF(ISERROR(I57*IF(H57&gt;=6,0.4,VLOOKUP(H57,C97:D103,2,FALSE()))),0,I57*IF(H57&gt;=6,0.4,VLOOKUP(H57,C97:D103,2,FALSE())))</f>
        <v>0</v>
      </c>
      <c r="K57" s="293">
        <f>SUM(I57-J57)</f>
        <v>0</v>
      </c>
      <c r="P57" s="106">
        <f t="shared" si="8"/>
        <v>45645</v>
      </c>
    </row>
    <row r="58" spans="1:16" ht="16">
      <c r="A58" s="65"/>
      <c r="B58" s="14">
        <v>6</v>
      </c>
      <c r="C58" s="161"/>
      <c r="D58" s="161"/>
      <c r="E58" s="161"/>
      <c r="F58" s="282"/>
      <c r="G58" s="3" t="s">
        <v>3</v>
      </c>
      <c r="H58" s="6">
        <f t="shared" si="6"/>
        <v>0</v>
      </c>
      <c r="I58" s="288"/>
      <c r="J58" s="291">
        <f>IF(ISERROR(I58*IF(H58&gt;=6,0.4,VLOOKUP(H58,C97:D103,2,FALSE()))),0,I58*IF(H58&gt;=6,0.4,VLOOKUP(H58,C97:D103,2,FALSE())))</f>
        <v>0</v>
      </c>
      <c r="K58" s="292">
        <f t="shared" si="7"/>
        <v>0</v>
      </c>
      <c r="P58" s="106">
        <f t="shared" si="8"/>
        <v>45645</v>
      </c>
    </row>
    <row r="59" spans="1:16" ht="16">
      <c r="A59" s="65"/>
      <c r="B59" s="14">
        <v>7</v>
      </c>
      <c r="C59" s="161"/>
      <c r="D59" s="161"/>
      <c r="E59" s="161"/>
      <c r="F59" s="282"/>
      <c r="G59" s="3" t="s">
        <v>3</v>
      </c>
      <c r="H59" s="5">
        <f t="shared" si="6"/>
        <v>0</v>
      </c>
      <c r="I59" s="288"/>
      <c r="J59" s="291">
        <f>IF(ISERROR(I59*IF(H59&gt;=6,0.4,VLOOKUP(H59,C97:D103,2,FALSE()))),0,I59*IF(H59&gt;=6,0.4,VLOOKUP(H59,C97:D103,2,FALSE())))</f>
        <v>0</v>
      </c>
      <c r="K59" s="292">
        <f t="shared" si="7"/>
        <v>0</v>
      </c>
      <c r="P59" s="106">
        <f t="shared" si="8"/>
        <v>45645</v>
      </c>
    </row>
    <row r="60" spans="1:16" ht="7.5" customHeight="1">
      <c r="A60" s="65"/>
      <c r="B60" s="14"/>
      <c r="C60" s="13"/>
      <c r="D60" s="14"/>
      <c r="E60" s="14"/>
      <c r="F60" s="15"/>
      <c r="G60" s="20"/>
      <c r="H60" s="35"/>
      <c r="I60" s="160"/>
      <c r="J60" s="36"/>
      <c r="K60" s="36"/>
    </row>
    <row r="61" spans="1:16" ht="16">
      <c r="A61" s="65"/>
      <c r="B61" s="14"/>
      <c r="C61" s="13"/>
      <c r="D61" s="14"/>
      <c r="E61" s="14"/>
      <c r="F61" s="15"/>
      <c r="G61" s="20"/>
      <c r="H61" s="21" t="s">
        <v>36</v>
      </c>
      <c r="I61" s="154">
        <f>SUM(I53:I59)</f>
        <v>0</v>
      </c>
      <c r="J61" s="22">
        <f>SUM(J53:J59)</f>
        <v>0</v>
      </c>
      <c r="K61" s="22">
        <f>SUM(K53:K59)</f>
        <v>0</v>
      </c>
    </row>
    <row r="62" spans="1:16" ht="7.5" customHeight="1">
      <c r="A62" s="65"/>
      <c r="B62" s="14"/>
      <c r="C62" s="13"/>
      <c r="D62" s="14"/>
      <c r="E62" s="14"/>
      <c r="F62" s="15"/>
      <c r="G62" s="16"/>
      <c r="H62" s="23"/>
      <c r="I62" s="155"/>
      <c r="J62" s="18"/>
      <c r="K62" s="19"/>
    </row>
    <row r="63" spans="1:16" ht="17">
      <c r="A63" s="65"/>
      <c r="B63" s="25"/>
      <c r="C63" s="24" t="s">
        <v>37</v>
      </c>
      <c r="D63" s="25"/>
      <c r="E63" s="25"/>
      <c r="F63" s="26"/>
      <c r="G63" s="27"/>
      <c r="H63" s="29"/>
      <c r="I63" s="156"/>
      <c r="J63" s="30"/>
      <c r="K63" s="31"/>
    </row>
    <row r="64" spans="1:16" ht="16">
      <c r="A64" s="65"/>
      <c r="B64" s="14"/>
      <c r="C64" s="13"/>
      <c r="D64" s="14"/>
      <c r="E64" s="14"/>
      <c r="F64" s="15"/>
      <c r="G64" s="16"/>
      <c r="H64" s="23"/>
      <c r="I64" s="155"/>
      <c r="J64" s="18"/>
      <c r="K64" s="19"/>
    </row>
    <row r="65" spans="1:18" ht="17">
      <c r="A65" s="65"/>
      <c r="B65" s="14">
        <v>1</v>
      </c>
      <c r="C65" s="33"/>
      <c r="D65" s="34"/>
      <c r="E65" s="34"/>
      <c r="F65" s="284" t="s">
        <v>3</v>
      </c>
      <c r="G65" s="285" t="s">
        <v>22</v>
      </c>
      <c r="H65" s="5">
        <f t="shared" ref="H65:H69" si="9">IF(ISERROR(YEAR(P65)-YEAR(F65)+G65),0,YEAR(P65)-YEAR(F65)+G65)</f>
        <v>0</v>
      </c>
      <c r="I65" s="290"/>
      <c r="J65" s="291">
        <f>IF(ISERROR(I65*IF(H65&gt;=6,0.4,VLOOKUP(H65,C97:D103,2,FALSE()))),0,I65*IF(H65&gt;=6,0.4,VLOOKUP(H65,C97:D103,2,FALSE())))</f>
        <v>0</v>
      </c>
      <c r="K65" s="292">
        <f>SUM(I65-J65)</f>
        <v>0</v>
      </c>
      <c r="P65" s="106">
        <f t="shared" ref="P65:P69" si="10">$I$3</f>
        <v>45645</v>
      </c>
    </row>
    <row r="66" spans="1:18" ht="17">
      <c r="A66" s="65"/>
      <c r="B66" s="14">
        <v>2</v>
      </c>
      <c r="C66" s="33"/>
      <c r="D66" s="34"/>
      <c r="E66" s="34"/>
      <c r="F66" s="284" t="s">
        <v>3</v>
      </c>
      <c r="G66" s="285" t="s">
        <v>3</v>
      </c>
      <c r="H66" s="5">
        <f t="shared" si="9"/>
        <v>0</v>
      </c>
      <c r="I66" s="290"/>
      <c r="J66" s="291">
        <f>IF(ISERROR(I66*IF(H66&gt;=6,0.4,VLOOKUP(H66,C97:D103,2,FALSE()))),0,I66*IF(H66&gt;=6,0.4,VLOOKUP(H66,C97:D103,2,FALSE())))</f>
        <v>0</v>
      </c>
      <c r="K66" s="292">
        <f>SUM(I66-J66)</f>
        <v>0</v>
      </c>
      <c r="P66" s="106">
        <f t="shared" si="10"/>
        <v>45645</v>
      </c>
    </row>
    <row r="67" spans="1:18" ht="17">
      <c r="A67" s="65"/>
      <c r="B67" s="14">
        <v>3</v>
      </c>
      <c r="C67" s="33"/>
      <c r="D67" s="34"/>
      <c r="E67" s="34"/>
      <c r="F67" s="284" t="s">
        <v>3</v>
      </c>
      <c r="G67" s="285" t="s">
        <v>3</v>
      </c>
      <c r="H67" s="5">
        <f t="shared" si="9"/>
        <v>0</v>
      </c>
      <c r="I67" s="290"/>
      <c r="J67" s="291">
        <f>IF(ISERROR(I67*IF(H67&gt;=6,0.4,VLOOKUP(H67,C97:D103,2,FALSE()))),0,I67*IF(H67&gt;=6,0.4,VLOOKUP(H67,C97:D103,2,FALSE())))</f>
        <v>0</v>
      </c>
      <c r="K67" s="292">
        <f>SUM(I67-J67)</f>
        <v>0</v>
      </c>
      <c r="P67" s="106">
        <f t="shared" si="10"/>
        <v>45645</v>
      </c>
    </row>
    <row r="68" spans="1:18" ht="17">
      <c r="A68" s="65"/>
      <c r="B68" s="14">
        <v>4</v>
      </c>
      <c r="C68" s="33"/>
      <c r="D68" s="34"/>
      <c r="E68" s="34"/>
      <c r="F68" s="284" t="s">
        <v>3</v>
      </c>
      <c r="G68" s="285" t="s">
        <v>3</v>
      </c>
      <c r="H68" s="5">
        <f t="shared" si="9"/>
        <v>0</v>
      </c>
      <c r="I68" s="290"/>
      <c r="J68" s="291">
        <f>IF(ISERROR(I68*IF(H68&gt;=6,0.4,VLOOKUP(H68,C97:D103,2,FALSE()))),0,I68*IF(H68&gt;=6,0.4,VLOOKUP(H68,C97:D103,2,FALSE())))</f>
        <v>0</v>
      </c>
      <c r="K68" s="292">
        <f>SUM(I68-J68)</f>
        <v>0</v>
      </c>
      <c r="P68" s="106">
        <f t="shared" si="10"/>
        <v>45645</v>
      </c>
    </row>
    <row r="69" spans="1:18" ht="17">
      <c r="A69" s="65"/>
      <c r="B69" s="14">
        <v>5</v>
      </c>
      <c r="C69" s="33"/>
      <c r="D69" s="34"/>
      <c r="E69" s="34"/>
      <c r="F69" s="284" t="s">
        <v>3</v>
      </c>
      <c r="G69" s="285" t="s">
        <v>3</v>
      </c>
      <c r="H69" s="5">
        <f t="shared" si="9"/>
        <v>0</v>
      </c>
      <c r="I69" s="290"/>
      <c r="J69" s="291">
        <f>IF(ISERROR(I69*IF(H69&gt;=6,0.4,VLOOKUP(H69,C97:D103,2,FALSE()))),0,I69*IF(H69&gt;=6,0.4,VLOOKUP(H69,C97:D103,2,FALSE())))</f>
        <v>0</v>
      </c>
      <c r="K69" s="292">
        <f>SUM(I69-J69)</f>
        <v>0</v>
      </c>
      <c r="P69" s="106">
        <f t="shared" si="10"/>
        <v>45645</v>
      </c>
    </row>
    <row r="70" spans="1:18" ht="7.5" customHeight="1">
      <c r="A70" s="65"/>
      <c r="B70" s="14"/>
      <c r="C70" s="13"/>
      <c r="D70" s="14"/>
      <c r="E70" s="14"/>
      <c r="F70" s="15"/>
      <c r="G70" s="20"/>
      <c r="H70" s="20"/>
      <c r="I70" s="160" t="s">
        <v>3</v>
      </c>
      <c r="J70" s="36"/>
      <c r="K70" s="19"/>
    </row>
    <row r="71" spans="1:18" ht="16">
      <c r="A71" s="65"/>
      <c r="B71" s="14"/>
      <c r="C71" s="13"/>
      <c r="D71" s="14"/>
      <c r="E71" s="14"/>
      <c r="F71" s="15"/>
      <c r="G71" s="20"/>
      <c r="H71" s="21" t="s">
        <v>38</v>
      </c>
      <c r="I71" s="154">
        <f>SUM(I65:I70)</f>
        <v>0</v>
      </c>
      <c r="J71" s="22">
        <f>SUM(J65:J69)</f>
        <v>0</v>
      </c>
      <c r="K71" s="22">
        <f>SUM(K65:K69)</f>
        <v>0</v>
      </c>
    </row>
    <row r="72" spans="1:18" ht="13.5" customHeight="1">
      <c r="A72" s="65"/>
      <c r="B72" s="45"/>
      <c r="C72" s="44"/>
      <c r="D72" s="45"/>
      <c r="E72" s="44"/>
      <c r="F72" s="46"/>
      <c r="H72" s="9"/>
      <c r="I72" s="162">
        <f>SUM(I39+I49+I61+I71)</f>
        <v>4730</v>
      </c>
      <c r="J72" s="48"/>
      <c r="K72" s="49"/>
    </row>
    <row r="73" spans="1:18" s="113" customFormat="1" ht="16">
      <c r="A73" s="111"/>
      <c r="B73" s="163"/>
      <c r="C73" s="37"/>
      <c r="D73" s="37"/>
      <c r="E73" s="37"/>
      <c r="F73" s="37"/>
      <c r="G73" s="164"/>
      <c r="H73" s="165" t="s">
        <v>39</v>
      </c>
      <c r="I73" s="165"/>
      <c r="J73" s="166"/>
      <c r="K73" s="166">
        <f>SUM(K39+K49+K61+K71)</f>
        <v>2894</v>
      </c>
      <c r="M73" s="114" t="s">
        <v>40</v>
      </c>
      <c r="N73" s="114"/>
      <c r="O73" s="114"/>
      <c r="P73" s="114"/>
      <c r="Q73" s="114"/>
      <c r="R73" s="114"/>
    </row>
    <row r="74" spans="1:18" ht="29.25" customHeight="1">
      <c r="A74" s="115"/>
      <c r="B74" s="116"/>
      <c r="C74" s="54" t="s">
        <v>17</v>
      </c>
      <c r="D74" s="54" t="s">
        <v>41</v>
      </c>
      <c r="E74" s="54" t="s">
        <v>33</v>
      </c>
      <c r="F74" s="54" t="s">
        <v>37</v>
      </c>
      <c r="G74" s="20"/>
      <c r="H74" s="20"/>
      <c r="I74" s="55" t="s">
        <v>42</v>
      </c>
      <c r="J74" s="36"/>
      <c r="K74" s="56" t="s">
        <v>43</v>
      </c>
    </row>
    <row r="75" spans="1:18" ht="17">
      <c r="A75" s="115"/>
      <c r="B75" s="116"/>
      <c r="C75" s="57"/>
      <c r="D75" s="57"/>
      <c r="E75" s="57"/>
      <c r="F75" s="57"/>
      <c r="G75" s="20"/>
      <c r="H75" s="20"/>
      <c r="I75" s="55" t="s">
        <v>44</v>
      </c>
      <c r="J75" s="36"/>
      <c r="K75" s="56" t="s">
        <v>45</v>
      </c>
    </row>
    <row r="76" spans="1:18" s="167" customFormat="1" ht="16">
      <c r="A76" s="62"/>
      <c r="B76" s="117"/>
      <c r="C76" s="58">
        <f>SUM('Page 1'!K39)</f>
        <v>2894</v>
      </c>
      <c r="D76" s="58">
        <f>SUM('Page 1'!K49)</f>
        <v>0</v>
      </c>
      <c r="E76" s="58">
        <f>SUM('Page 1'!K61)</f>
        <v>0</v>
      </c>
      <c r="F76" s="58">
        <f>SUM('Page 1'!K71)</f>
        <v>0</v>
      </c>
      <c r="G76" s="296" t="s">
        <v>46</v>
      </c>
      <c r="H76" s="297"/>
      <c r="I76" s="58">
        <f>SUM('Page 1'!I72)</f>
        <v>4730</v>
      </c>
      <c r="J76" s="53"/>
      <c r="K76" s="58">
        <f>SUM('Page 1'!K73)</f>
        <v>2894</v>
      </c>
      <c r="M76" s="118"/>
      <c r="N76" s="118"/>
      <c r="O76" s="118"/>
      <c r="P76" s="118"/>
      <c r="Q76" s="118"/>
      <c r="R76" s="118"/>
    </row>
    <row r="77" spans="1:18" s="167" customFormat="1" ht="16">
      <c r="A77" s="62"/>
      <c r="B77" s="117"/>
      <c r="C77" s="58">
        <f>SUM('Page 2'!K40)</f>
        <v>1800</v>
      </c>
      <c r="D77" s="58">
        <f>SUM('Page 2'!K50)</f>
        <v>0</v>
      </c>
      <c r="E77" s="58">
        <f>SUM('Page 2'!K62)</f>
        <v>0</v>
      </c>
      <c r="F77" s="58">
        <f>SUM('Page 2'!K72)</f>
        <v>0</v>
      </c>
      <c r="G77" s="296" t="s">
        <v>47</v>
      </c>
      <c r="H77" s="297"/>
      <c r="I77" s="58">
        <f>SUM('Page 2'!I73)</f>
        <v>3000</v>
      </c>
      <c r="J77" s="59"/>
      <c r="K77" s="58">
        <f>SUM(C77:F77)</f>
        <v>1800</v>
      </c>
      <c r="M77" s="118"/>
      <c r="N77" s="118"/>
      <c r="O77" s="118"/>
      <c r="P77" s="118"/>
      <c r="Q77" s="118"/>
      <c r="R77" s="118"/>
    </row>
    <row r="78" spans="1:18" s="167" customFormat="1" ht="16">
      <c r="A78" s="62"/>
      <c r="B78" s="117"/>
      <c r="C78" s="58">
        <f>SUM('Page 3'!K40)</f>
        <v>7465.4</v>
      </c>
      <c r="D78" s="58">
        <f>SUM('Page 3'!K50)</f>
        <v>0</v>
      </c>
      <c r="E78" s="58">
        <f>SUM('Page 3'!K62)</f>
        <v>0</v>
      </c>
      <c r="F78" s="58">
        <f>SUM('Page 3'!K72)</f>
        <v>0</v>
      </c>
      <c r="G78" s="296" t="s">
        <v>48</v>
      </c>
      <c r="H78" s="297"/>
      <c r="I78" s="58">
        <f>SUM('Page 3'!I73)</f>
        <v>10089</v>
      </c>
      <c r="J78" s="59"/>
      <c r="K78" s="58">
        <f>SUM(C78:F78)</f>
        <v>7465.4</v>
      </c>
      <c r="M78" s="118"/>
      <c r="N78" s="118"/>
      <c r="O78" s="118"/>
      <c r="P78" s="118"/>
      <c r="Q78" s="118"/>
      <c r="R78" s="118"/>
    </row>
    <row r="79" spans="1:18" s="167" customFormat="1" ht="16">
      <c r="A79" s="62"/>
      <c r="B79" s="117"/>
      <c r="C79" s="58">
        <f>SUM('Page 4'!K40)</f>
        <v>0</v>
      </c>
      <c r="D79" s="58">
        <f>SUM('Page 4'!K50)</f>
        <v>0</v>
      </c>
      <c r="E79" s="58">
        <f>SUM('Page 4'!K62)</f>
        <v>0</v>
      </c>
      <c r="F79" s="58">
        <f>SUM('Page 4'!K72)</f>
        <v>0</v>
      </c>
      <c r="G79" s="296" t="s">
        <v>49</v>
      </c>
      <c r="H79" s="297"/>
      <c r="I79" s="58">
        <f>SUM('Page 4'!I73)</f>
        <v>0</v>
      </c>
      <c r="J79" s="59"/>
      <c r="K79" s="58">
        <f>SUM(C79:F79)</f>
        <v>0</v>
      </c>
      <c r="M79" s="118"/>
      <c r="N79" s="118"/>
      <c r="O79" s="118"/>
      <c r="P79" s="118"/>
      <c r="Q79" s="118"/>
      <c r="R79" s="118"/>
    </row>
    <row r="80" spans="1:18" s="167" customFormat="1" ht="16">
      <c r="A80" s="62"/>
      <c r="B80" s="117"/>
      <c r="C80" s="60"/>
      <c r="D80" s="61"/>
      <c r="E80" s="61"/>
      <c r="F80" s="61"/>
      <c r="G80" s="62"/>
      <c r="H80" s="63"/>
      <c r="I80" s="63"/>
      <c r="J80" s="62"/>
      <c r="K80" s="61"/>
      <c r="M80" s="118"/>
      <c r="N80" s="118"/>
      <c r="O80" s="118"/>
      <c r="P80" s="118"/>
      <c r="Q80" s="118"/>
      <c r="R80" s="118"/>
    </row>
    <row r="81" spans="1:18" s="167" customFormat="1" ht="16">
      <c r="A81" s="62"/>
      <c r="B81" s="117"/>
      <c r="C81" s="58">
        <f>SUM(C76:C79)</f>
        <v>12159.4</v>
      </c>
      <c r="D81" s="58">
        <f>SUM(D76:D79)</f>
        <v>0</v>
      </c>
      <c r="E81" s="58">
        <f>SUM(E76:E79)</f>
        <v>0</v>
      </c>
      <c r="F81" s="58">
        <f>SUM(F76:F79)</f>
        <v>0</v>
      </c>
      <c r="G81" s="52" t="s">
        <v>50</v>
      </c>
      <c r="H81" s="64"/>
      <c r="I81" s="58">
        <f>SUM(I76:I79)</f>
        <v>17819</v>
      </c>
      <c r="J81" s="59"/>
      <c r="K81" s="58">
        <f>SUM(K76:K79)</f>
        <v>12159.4</v>
      </c>
      <c r="M81" s="118"/>
      <c r="N81" s="118"/>
      <c r="O81" s="118"/>
      <c r="P81" s="118"/>
      <c r="Q81" s="118"/>
      <c r="R81" s="118"/>
    </row>
    <row r="82" spans="1:18" ht="16">
      <c r="A82" s="115"/>
      <c r="B82" s="116"/>
      <c r="C82" s="20"/>
      <c r="D82" s="115"/>
      <c r="E82" s="115"/>
      <c r="F82" s="119"/>
      <c r="G82" s="115"/>
      <c r="H82" s="120"/>
      <c r="I82" s="120"/>
      <c r="J82" s="115"/>
      <c r="K82" s="115"/>
    </row>
    <row r="83" spans="1:18" ht="16">
      <c r="B83" s="121"/>
      <c r="C83" s="20"/>
      <c r="D83" s="20"/>
      <c r="E83" s="20"/>
      <c r="F83" s="122"/>
      <c r="J83" s="20"/>
      <c r="K83" s="20"/>
    </row>
    <row r="95" spans="1:18" ht="21" customHeight="1">
      <c r="C95" s="9" t="s">
        <v>5</v>
      </c>
      <c r="D95" s="9" t="s">
        <v>7</v>
      </c>
    </row>
    <row r="97" spans="3:4" ht="21" customHeight="1">
      <c r="C97" s="124">
        <v>0</v>
      </c>
      <c r="D97" s="124">
        <v>0</v>
      </c>
    </row>
    <row r="98" spans="3:4" ht="21" customHeight="1">
      <c r="C98" s="124">
        <v>1</v>
      </c>
      <c r="D98" s="124">
        <v>0</v>
      </c>
    </row>
    <row r="99" spans="3:4" ht="21" customHeight="1">
      <c r="C99" s="124">
        <v>2</v>
      </c>
      <c r="D99" s="124">
        <v>0</v>
      </c>
    </row>
    <row r="100" spans="3:4" ht="21" customHeight="1">
      <c r="C100" s="124">
        <v>3</v>
      </c>
      <c r="D100" s="124">
        <v>0.1</v>
      </c>
    </row>
    <row r="101" spans="3:4" ht="21" customHeight="1">
      <c r="C101" s="124">
        <v>4</v>
      </c>
      <c r="D101" s="124">
        <v>0.2</v>
      </c>
    </row>
    <row r="102" spans="3:4" ht="21" customHeight="1">
      <c r="C102" s="124">
        <v>5</v>
      </c>
      <c r="D102" s="124">
        <v>0.3</v>
      </c>
    </row>
    <row r="103" spans="3:4" ht="21" customHeight="1">
      <c r="C103" s="124">
        <v>6</v>
      </c>
      <c r="D103" s="124">
        <v>0.4</v>
      </c>
    </row>
  </sheetData>
  <mergeCells count="7">
    <mergeCell ref="C1:D1"/>
    <mergeCell ref="B3:C3"/>
    <mergeCell ref="G78:H78"/>
    <mergeCell ref="G79:H79"/>
    <mergeCell ref="G77:H77"/>
    <mergeCell ref="G76:H76"/>
    <mergeCell ref="D3:F3"/>
  </mergeCells>
  <pageMargins left="0.25" right="0.25" top="0.75" bottom="0.75" header="0.3" footer="0.3"/>
  <pageSetup paperSize="9" scale="49" orientation="portrait" horizontalDpi="0" verticalDpi="0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4"/>
  <sheetViews>
    <sheetView topLeftCell="A5" workbookViewId="0">
      <selection activeCell="C79" sqref="C79"/>
    </sheetView>
  </sheetViews>
  <sheetFormatPr baseColWidth="10" defaultColWidth="8.83203125" defaultRowHeight="14.25" customHeight="1"/>
  <cols>
    <col min="1" max="1" width="3.1640625" style="9"/>
    <col min="2" max="2" width="6.5" style="123"/>
    <col min="3" max="3" width="40.5" style="9"/>
    <col min="4" max="4" width="26.5" style="9"/>
    <col min="5" max="5" width="24.1640625" style="9"/>
    <col min="6" max="6" width="16.33203125" style="93"/>
    <col min="7" max="7" width="18.5" style="9"/>
    <col min="8" max="8" width="14.5" style="79"/>
    <col min="9" max="9" width="13.5" style="79"/>
    <col min="10" max="10" width="15.6640625" style="9"/>
    <col min="11" max="11" width="13.5" style="9"/>
    <col min="12" max="14" width="10.83203125" style="9"/>
    <col min="15" max="15" width="19.83203125" style="69" hidden="1" customWidth="1"/>
    <col min="16" max="1024" width="10.83203125" style="9"/>
    <col min="1025" max="16384" width="8.83203125" style="9"/>
  </cols>
  <sheetData>
    <row r="1" spans="1:18" ht="21" customHeight="1">
      <c r="A1" s="65"/>
      <c r="B1" s="66"/>
      <c r="C1" s="294" t="s">
        <v>51</v>
      </c>
      <c r="D1" s="294"/>
      <c r="E1" s="125" t="s">
        <v>52</v>
      </c>
      <c r="F1" s="126" t="s">
        <v>185</v>
      </c>
      <c r="G1" s="125"/>
      <c r="H1" s="68"/>
      <c r="I1" s="68"/>
      <c r="J1" s="67"/>
      <c r="K1" s="67"/>
      <c r="R1" s="9">
        <f>IF(ISERROR(I8*IF(H8&gt;6,0.4,VLOOKUP(H8,$C$51:$D$58,2,0))),0,I8*IF(H8&gt;6,0.4,VLOOKUP(H8,$C$51:$D$58,2,0)))</f>
        <v>0</v>
      </c>
    </row>
    <row r="2" spans="1:18" ht="21" customHeight="1" thickBot="1">
      <c r="A2" s="65"/>
      <c r="B2" s="70"/>
      <c r="C2" s="65"/>
      <c r="D2" s="71"/>
      <c r="E2" s="65"/>
      <c r="F2" s="72"/>
      <c r="G2" s="65"/>
      <c r="H2" s="73"/>
      <c r="I2" s="73"/>
      <c r="J2" s="65"/>
      <c r="K2" s="65"/>
    </row>
    <row r="3" spans="1:18" ht="21" customHeight="1" thickBot="1">
      <c r="A3" s="65"/>
      <c r="B3" s="295" t="s">
        <v>53</v>
      </c>
      <c r="C3" s="295"/>
      <c r="D3" s="298" t="s">
        <v>54</v>
      </c>
      <c r="E3" s="299"/>
      <c r="F3" s="300"/>
      <c r="G3" s="67"/>
      <c r="H3" s="74" t="s">
        <v>55</v>
      </c>
      <c r="I3" s="75">
        <f>SUM('Page 1'!I3)</f>
        <v>45645</v>
      </c>
      <c r="J3" s="76"/>
      <c r="K3" s="76"/>
      <c r="O3" s="77"/>
      <c r="P3" s="65"/>
    </row>
    <row r="4" spans="1:18" ht="11.25" customHeight="1">
      <c r="A4" s="65"/>
      <c r="B4" s="70"/>
      <c r="E4" s="71"/>
      <c r="F4" s="78"/>
      <c r="J4" s="65"/>
      <c r="K4" s="65"/>
      <c r="O4" s="80"/>
      <c r="P4" s="81"/>
    </row>
    <row r="5" spans="1:18" ht="21" customHeight="1">
      <c r="A5" s="65"/>
      <c r="B5" s="70"/>
      <c r="C5" s="82" t="s">
        <v>56</v>
      </c>
      <c r="D5" s="83"/>
      <c r="E5" s="84"/>
      <c r="F5" s="85"/>
      <c r="G5" s="83"/>
      <c r="H5" s="86"/>
      <c r="I5" s="86"/>
      <c r="J5" s="87"/>
      <c r="K5" s="65"/>
      <c r="O5" s="80"/>
      <c r="P5" s="81"/>
    </row>
    <row r="6" spans="1:18" ht="8.25" customHeight="1">
      <c r="A6" s="65"/>
      <c r="B6" s="70"/>
      <c r="C6" s="83"/>
      <c r="D6" s="83"/>
      <c r="E6" s="84"/>
      <c r="F6" s="85"/>
      <c r="G6" s="83"/>
      <c r="H6" s="86"/>
      <c r="I6" s="86"/>
      <c r="J6" s="87"/>
      <c r="K6" s="65"/>
      <c r="O6" s="80"/>
      <c r="P6" s="81"/>
    </row>
    <row r="7" spans="1:18" ht="21" customHeight="1">
      <c r="A7" s="65"/>
      <c r="B7" s="70"/>
      <c r="C7" s="88" t="s">
        <v>57</v>
      </c>
      <c r="D7" s="89">
        <v>0</v>
      </c>
      <c r="E7" s="89">
        <v>1</v>
      </c>
      <c r="F7" s="89">
        <v>2</v>
      </c>
      <c r="G7" s="89">
        <v>3</v>
      </c>
      <c r="H7" s="89">
        <v>4</v>
      </c>
      <c r="I7" s="89">
        <v>5</v>
      </c>
      <c r="J7" s="89" t="s">
        <v>58</v>
      </c>
      <c r="K7" s="65"/>
      <c r="O7" s="80"/>
      <c r="P7" s="81"/>
    </row>
    <row r="8" spans="1:18" ht="21" customHeight="1">
      <c r="A8" s="65"/>
      <c r="B8" s="70"/>
      <c r="C8" s="88" t="s">
        <v>59</v>
      </c>
      <c r="D8" s="90">
        <v>0</v>
      </c>
      <c r="E8" s="90">
        <v>0</v>
      </c>
      <c r="F8" s="90">
        <v>0</v>
      </c>
      <c r="G8" s="90">
        <v>0.1</v>
      </c>
      <c r="H8" s="90">
        <v>0.2</v>
      </c>
      <c r="I8" s="90">
        <v>0.3</v>
      </c>
      <c r="J8" s="90">
        <v>0.4</v>
      </c>
      <c r="K8" s="65"/>
      <c r="O8" s="80"/>
      <c r="P8" s="81"/>
    </row>
    <row r="9" spans="1:18" ht="16">
      <c r="A9" s="65"/>
      <c r="B9" s="91"/>
      <c r="C9" s="92"/>
      <c r="D9" s="91"/>
      <c r="E9" s="91"/>
      <c r="J9" s="65"/>
      <c r="K9" s="65"/>
    </row>
    <row r="10" spans="1:18" ht="57" customHeight="1">
      <c r="A10" s="65"/>
      <c r="B10" s="94"/>
      <c r="C10" s="95" t="s">
        <v>60</v>
      </c>
      <c r="D10" s="95" t="s">
        <v>61</v>
      </c>
      <c r="E10" s="95" t="s">
        <v>62</v>
      </c>
      <c r="F10" s="95" t="s">
        <v>63</v>
      </c>
      <c r="G10" s="96" t="s">
        <v>64</v>
      </c>
      <c r="H10" s="96" t="s">
        <v>65</v>
      </c>
      <c r="I10" s="96" t="s">
        <v>66</v>
      </c>
      <c r="J10" s="95" t="s">
        <v>67</v>
      </c>
      <c r="K10" s="95" t="s">
        <v>68</v>
      </c>
    </row>
    <row r="11" spans="1:18" ht="21" customHeight="1">
      <c r="A11" s="65"/>
      <c r="B11" s="25"/>
      <c r="C11" s="24" t="s">
        <v>223</v>
      </c>
      <c r="D11" s="97"/>
      <c r="E11" s="98"/>
      <c r="F11" s="26"/>
      <c r="G11" s="97"/>
      <c r="H11" s="99"/>
      <c r="I11" s="99"/>
      <c r="J11" s="100"/>
      <c r="K11" s="100"/>
    </row>
    <row r="12" spans="1:18" ht="21" customHeight="1">
      <c r="B12" s="101"/>
      <c r="C12" s="102"/>
      <c r="D12" s="102"/>
      <c r="E12" s="102"/>
      <c r="F12" s="103"/>
      <c r="G12" s="102"/>
      <c r="H12" s="10"/>
      <c r="I12" s="104"/>
      <c r="J12" s="20"/>
      <c r="K12" s="20"/>
    </row>
    <row r="13" spans="1:18" ht="21" customHeight="1">
      <c r="A13" s="65"/>
      <c r="B13" s="105">
        <v>1</v>
      </c>
      <c r="C13" s="325" t="s">
        <v>212</v>
      </c>
      <c r="D13" s="325"/>
      <c r="E13" s="359" t="s">
        <v>213</v>
      </c>
      <c r="F13" s="360">
        <v>42461</v>
      </c>
      <c r="G13" s="361">
        <v>0</v>
      </c>
      <c r="H13" s="5">
        <f>IF(ISERROR(YEAR(O13)-YEAR(F13)+G13),0,YEAR(O13)-YEAR(F13)+G13)</f>
        <v>8</v>
      </c>
      <c r="I13" s="362">
        <v>300</v>
      </c>
      <c r="J13" s="291">
        <f>IF(ISERROR(I13*IF(H13&gt;=6,0.4,VLOOKUP(H13,C98:D104,2,FALSE()))),0,I13*IF(H13&gt;=6,0.4,VLOOKUP(H13,C98:D104,2,FALSE())))</f>
        <v>120</v>
      </c>
      <c r="K13" s="292">
        <f t="shared" ref="K13:K37" si="0">SUM(I13-J13)</f>
        <v>180</v>
      </c>
      <c r="O13" s="106">
        <f>$I$3</f>
        <v>45645</v>
      </c>
    </row>
    <row r="14" spans="1:18" ht="21" customHeight="1">
      <c r="A14" s="65"/>
      <c r="B14" s="105">
        <v>2</v>
      </c>
      <c r="C14" s="325" t="s">
        <v>212</v>
      </c>
      <c r="D14" s="325"/>
      <c r="E14" s="359" t="s">
        <v>214</v>
      </c>
      <c r="F14" s="360">
        <v>42461</v>
      </c>
      <c r="G14" s="361">
        <v>0</v>
      </c>
      <c r="H14" s="5">
        <f t="shared" ref="H14:H36" si="1">IF(ISERROR(YEAR(O14)-YEAR(F14)+G14),0,YEAR(O14)-YEAR(F14)+G14)</f>
        <v>8</v>
      </c>
      <c r="I14" s="362">
        <v>300</v>
      </c>
      <c r="J14" s="291">
        <f>IF(ISERROR(I14*IF(H14&gt;=6,0.4,VLOOKUP(H14,C98:D104,2,FALSE()))),0,I14*IF(H14&gt;=6,0.4,VLOOKUP(H14,C98:D104,2,FALSE())))</f>
        <v>120</v>
      </c>
      <c r="K14" s="292">
        <f t="shared" si="0"/>
        <v>180</v>
      </c>
      <c r="O14" s="106">
        <f t="shared" ref="O14:O37" si="2">$I$3</f>
        <v>45645</v>
      </c>
    </row>
    <row r="15" spans="1:18" ht="21" customHeight="1">
      <c r="A15" s="65"/>
      <c r="B15" s="105">
        <v>3</v>
      </c>
      <c r="C15" s="325" t="s">
        <v>212</v>
      </c>
      <c r="D15" s="325"/>
      <c r="E15" s="359" t="s">
        <v>215</v>
      </c>
      <c r="F15" s="360">
        <v>42461</v>
      </c>
      <c r="G15" s="361">
        <v>0</v>
      </c>
      <c r="H15" s="5">
        <f t="shared" si="1"/>
        <v>8</v>
      </c>
      <c r="I15" s="362">
        <v>300</v>
      </c>
      <c r="J15" s="291">
        <f>IF(ISERROR(I15*IF(H15&gt;=6,0.4,VLOOKUP(H15,C98:D104,2,FALSE()))),0,I15*IF(H15&gt;=6,0.4,VLOOKUP(H15,C98:D104,2,FALSE())))</f>
        <v>120</v>
      </c>
      <c r="K15" s="292">
        <f t="shared" si="0"/>
        <v>180</v>
      </c>
      <c r="O15" s="106">
        <f t="shared" si="2"/>
        <v>45645</v>
      </c>
      <c r="R15" s="107" t="s">
        <v>69</v>
      </c>
    </row>
    <row r="16" spans="1:18" ht="21" customHeight="1">
      <c r="A16" s="65"/>
      <c r="B16" s="105">
        <v>4</v>
      </c>
      <c r="C16" s="325" t="s">
        <v>212</v>
      </c>
      <c r="D16" s="325"/>
      <c r="E16" s="359" t="s">
        <v>216</v>
      </c>
      <c r="F16" s="360">
        <v>42461</v>
      </c>
      <c r="G16" s="361">
        <v>0</v>
      </c>
      <c r="H16" s="5">
        <f t="shared" si="1"/>
        <v>8</v>
      </c>
      <c r="I16" s="362">
        <v>300</v>
      </c>
      <c r="J16" s="291">
        <f>IF(ISERROR(I16*IF(H16&gt;=6,0.4,VLOOKUP(H16,C98:D104,2,FALSE()))),0,I16*IF(H16&gt;=6,0.4,VLOOKUP(H16,C98:D104,2,FALSE())))</f>
        <v>120</v>
      </c>
      <c r="K16" s="292">
        <f t="shared" si="0"/>
        <v>180</v>
      </c>
      <c r="O16" s="106">
        <f t="shared" si="2"/>
        <v>45645</v>
      </c>
      <c r="R16" s="107" t="s">
        <v>70</v>
      </c>
    </row>
    <row r="17" spans="1:18" ht="21" customHeight="1">
      <c r="A17" s="65"/>
      <c r="B17" s="105">
        <v>5</v>
      </c>
      <c r="C17" s="325" t="s">
        <v>212</v>
      </c>
      <c r="D17" s="325"/>
      <c r="E17" s="359" t="s">
        <v>217</v>
      </c>
      <c r="F17" s="360">
        <v>42461</v>
      </c>
      <c r="G17" s="361">
        <v>0</v>
      </c>
      <c r="H17" s="5">
        <f t="shared" si="1"/>
        <v>8</v>
      </c>
      <c r="I17" s="362">
        <v>300</v>
      </c>
      <c r="J17" s="291">
        <f>IF(ISERROR(I17*IF(H17&gt;=6,0.4,VLOOKUP(H17,C98:D104,2,FALSE()))),0,I17*IF(H17&gt;=6,0.4,VLOOKUP(H17,C98:D104,2,FALSE())))</f>
        <v>120</v>
      </c>
      <c r="K17" s="292">
        <f t="shared" si="0"/>
        <v>180</v>
      </c>
      <c r="O17" s="106">
        <f t="shared" si="2"/>
        <v>45645</v>
      </c>
      <c r="R17" s="107" t="s">
        <v>71</v>
      </c>
    </row>
    <row r="18" spans="1:18" ht="21" customHeight="1">
      <c r="A18" s="65"/>
      <c r="B18" s="105">
        <v>6</v>
      </c>
      <c r="C18" s="325" t="s">
        <v>212</v>
      </c>
      <c r="D18" s="325"/>
      <c r="E18" s="359" t="s">
        <v>218</v>
      </c>
      <c r="F18" s="360">
        <v>42461</v>
      </c>
      <c r="G18" s="361">
        <v>0</v>
      </c>
      <c r="H18" s="5">
        <f t="shared" si="1"/>
        <v>8</v>
      </c>
      <c r="I18" s="362">
        <v>300</v>
      </c>
      <c r="J18" s="291">
        <f>IF(ISERROR(I18*IF(H18&gt;=6,0.4,VLOOKUP(H18,C98:D104,2,FALSE()))),0,I18*IF(H18&gt;=6,0.4,VLOOKUP(H18,C98:D104,2,FALSE())))</f>
        <v>120</v>
      </c>
      <c r="K18" s="292">
        <f t="shared" si="0"/>
        <v>180</v>
      </c>
      <c r="O18" s="106">
        <f t="shared" si="2"/>
        <v>45645</v>
      </c>
      <c r="R18" s="107" t="s">
        <v>72</v>
      </c>
    </row>
    <row r="19" spans="1:18" ht="21" customHeight="1">
      <c r="A19" s="65"/>
      <c r="B19" s="105">
        <v>7</v>
      </c>
      <c r="C19" s="325" t="s">
        <v>212</v>
      </c>
      <c r="D19" s="325"/>
      <c r="E19" s="359" t="s">
        <v>219</v>
      </c>
      <c r="F19" s="360">
        <v>42461</v>
      </c>
      <c r="G19" s="361">
        <v>0</v>
      </c>
      <c r="H19" s="5">
        <f t="shared" si="1"/>
        <v>8</v>
      </c>
      <c r="I19" s="362">
        <v>300</v>
      </c>
      <c r="J19" s="291">
        <f>IF(ISERROR(I19*IF(H19&gt;=6,0.4,VLOOKUP(H19,C98:D104,2,FALSE()))),0,I19*IF(H19&gt;=6,0.4,VLOOKUP(H19,C98:D104,2,FALSE())))</f>
        <v>120</v>
      </c>
      <c r="K19" s="292">
        <f t="shared" si="0"/>
        <v>180</v>
      </c>
      <c r="O19" s="106">
        <f t="shared" si="2"/>
        <v>45645</v>
      </c>
      <c r="R19" s="107" t="s">
        <v>73</v>
      </c>
    </row>
    <row r="20" spans="1:18" ht="21" customHeight="1">
      <c r="A20" s="65"/>
      <c r="B20" s="105">
        <v>8</v>
      </c>
      <c r="C20" s="325" t="s">
        <v>212</v>
      </c>
      <c r="D20" s="325"/>
      <c r="E20" s="359" t="s">
        <v>220</v>
      </c>
      <c r="F20" s="360">
        <v>42461</v>
      </c>
      <c r="G20" s="361">
        <v>0</v>
      </c>
      <c r="H20" s="5">
        <f t="shared" si="1"/>
        <v>8</v>
      </c>
      <c r="I20" s="362">
        <v>300</v>
      </c>
      <c r="J20" s="291">
        <f>IF(ISERROR(I20*IF(H20&gt;=6,0.4,VLOOKUP(H20,C98:D104,2,FALSE()))),0,I20*IF(H20&gt;=6,0.4,VLOOKUP(H20,C98:D104,2,FALSE())))</f>
        <v>120</v>
      </c>
      <c r="K20" s="292">
        <f t="shared" si="0"/>
        <v>180</v>
      </c>
      <c r="M20" s="48" t="s">
        <v>74</v>
      </c>
      <c r="O20" s="106">
        <f t="shared" si="2"/>
        <v>45645</v>
      </c>
      <c r="R20" s="107" t="s">
        <v>75</v>
      </c>
    </row>
    <row r="21" spans="1:18" ht="21" customHeight="1">
      <c r="A21" s="65"/>
      <c r="B21" s="105">
        <v>9</v>
      </c>
      <c r="C21" s="325" t="s">
        <v>212</v>
      </c>
      <c r="D21" s="325"/>
      <c r="E21" s="359" t="s">
        <v>221</v>
      </c>
      <c r="F21" s="360">
        <v>42461</v>
      </c>
      <c r="G21" s="361">
        <v>0</v>
      </c>
      <c r="H21" s="5">
        <f t="shared" si="1"/>
        <v>8</v>
      </c>
      <c r="I21" s="362">
        <v>300</v>
      </c>
      <c r="J21" s="291">
        <f>IF(ISERROR(I21*IF(H21&gt;=6,0.4,VLOOKUP(H21,C98:D104,2,FALSE()))),0,I21*IF(H21&gt;=6,0.4,VLOOKUP(H21,C98:D104,2,FALSE())))</f>
        <v>120</v>
      </c>
      <c r="K21" s="292">
        <f t="shared" si="0"/>
        <v>180</v>
      </c>
      <c r="L21" s="108"/>
      <c r="O21" s="106">
        <f t="shared" si="2"/>
        <v>45645</v>
      </c>
      <c r="R21" s="107" t="s">
        <v>76</v>
      </c>
    </row>
    <row r="22" spans="1:18" ht="21" customHeight="1">
      <c r="A22" s="65"/>
      <c r="B22" s="105">
        <v>10</v>
      </c>
      <c r="C22" s="325" t="s">
        <v>212</v>
      </c>
      <c r="D22" s="325"/>
      <c r="E22" s="359" t="s">
        <v>222</v>
      </c>
      <c r="F22" s="360">
        <v>42461</v>
      </c>
      <c r="G22" s="361">
        <v>0</v>
      </c>
      <c r="H22" s="5">
        <f t="shared" si="1"/>
        <v>8</v>
      </c>
      <c r="I22" s="362">
        <v>300</v>
      </c>
      <c r="J22" s="291">
        <f>IF(ISERROR(I22*IF(H22&gt;=6,0.4,VLOOKUP(H22,C98:D104,2,FALSE()))),0,I22*IF(H22&gt;=6,0.4,VLOOKUP(H22,C98:D104,2,FALSE())))</f>
        <v>120</v>
      </c>
      <c r="K22" s="292">
        <f t="shared" si="0"/>
        <v>180</v>
      </c>
      <c r="L22" s="108"/>
      <c r="O22" s="106">
        <f t="shared" si="2"/>
        <v>45645</v>
      </c>
    </row>
    <row r="23" spans="1:18" ht="21" customHeight="1">
      <c r="A23" s="109"/>
      <c r="B23" s="110">
        <v>11</v>
      </c>
      <c r="C23" s="150"/>
      <c r="D23" s="150"/>
      <c r="E23" s="152"/>
      <c r="F23" s="145"/>
      <c r="G23" s="283" t="s">
        <v>3</v>
      </c>
      <c r="H23" s="5">
        <f t="shared" si="1"/>
        <v>0</v>
      </c>
      <c r="I23" s="287"/>
      <c r="J23" s="291">
        <f>IF(ISERROR(I23*IF(H23&gt;=6,0.4,VLOOKUP(H23,C98:D104,2,FALSE()))),0,I23*IF(H23&gt;=6,0.4,VLOOKUP(H23,C98:D104,2,FALSE())))</f>
        <v>0</v>
      </c>
      <c r="K23" s="292">
        <f t="shared" si="0"/>
        <v>0</v>
      </c>
      <c r="L23" s="108"/>
      <c r="O23" s="106">
        <f t="shared" si="2"/>
        <v>45645</v>
      </c>
    </row>
    <row r="24" spans="1:18" ht="21" customHeight="1">
      <c r="A24" s="109"/>
      <c r="B24" s="105">
        <v>12</v>
      </c>
      <c r="C24" s="150"/>
      <c r="D24" s="151"/>
      <c r="E24" s="151"/>
      <c r="F24" s="145"/>
      <c r="G24" s="283" t="s">
        <v>3</v>
      </c>
      <c r="H24" s="5">
        <f t="shared" si="1"/>
        <v>0</v>
      </c>
      <c r="I24" s="287"/>
      <c r="J24" s="291">
        <f>IF(ISERROR(I24*IF(H24&gt;=6,0.4,VLOOKUP(H24,C98:D104,2,FALSE()))),0,I24*IF(H24&gt;=6,0.4,VLOOKUP(H24,C98:D104,2,FALSE())))</f>
        <v>0</v>
      </c>
      <c r="K24" s="292">
        <f t="shared" si="0"/>
        <v>0</v>
      </c>
      <c r="L24" s="108"/>
      <c r="O24" s="106">
        <f t="shared" si="2"/>
        <v>45645</v>
      </c>
    </row>
    <row r="25" spans="1:18" ht="21" customHeight="1">
      <c r="A25" s="109"/>
      <c r="B25" s="14">
        <v>13</v>
      </c>
      <c r="C25" s="150"/>
      <c r="D25" s="150"/>
      <c r="E25" s="152"/>
      <c r="F25" s="145"/>
      <c r="G25" s="283" t="s">
        <v>3</v>
      </c>
      <c r="H25" s="5">
        <f t="shared" si="1"/>
        <v>0</v>
      </c>
      <c r="I25" s="287"/>
      <c r="J25" s="291">
        <f>IF(ISERROR(I25*IF(H25&gt;=6,0.4,VLOOKUP(H25,C98:D104,2,FALSE()))),0,I25*IF(H25&gt;=6,0.4,VLOOKUP(H25,C98:D104,2,FALSE())))</f>
        <v>0</v>
      </c>
      <c r="K25" s="292">
        <f t="shared" si="0"/>
        <v>0</v>
      </c>
      <c r="L25" s="108"/>
      <c r="O25" s="106">
        <f t="shared" si="2"/>
        <v>45645</v>
      </c>
    </row>
    <row r="26" spans="1:18" ht="21" customHeight="1">
      <c r="A26" s="109"/>
      <c r="B26" s="14">
        <v>14</v>
      </c>
      <c r="C26" s="150"/>
      <c r="D26" s="151"/>
      <c r="E26" s="151"/>
      <c r="F26" s="145"/>
      <c r="G26" s="283" t="s">
        <v>3</v>
      </c>
      <c r="H26" s="5">
        <f t="shared" si="1"/>
        <v>0</v>
      </c>
      <c r="I26" s="287"/>
      <c r="J26" s="291">
        <f>IF(ISERROR(I26*IF(H26&gt;=6,0.4,VLOOKUP(H26,C98:D104,2,FALSE()))),0,I26*IF(H26&gt;=6,0.4,VLOOKUP(H26,C98:D104,2,FALSE())))</f>
        <v>0</v>
      </c>
      <c r="K26" s="292">
        <f t="shared" si="0"/>
        <v>0</v>
      </c>
      <c r="L26" s="108"/>
      <c r="O26" s="106">
        <f t="shared" si="2"/>
        <v>45645</v>
      </c>
    </row>
    <row r="27" spans="1:18" ht="21" customHeight="1">
      <c r="A27" s="109"/>
      <c r="B27" s="14">
        <v>15</v>
      </c>
      <c r="C27" s="150"/>
      <c r="D27" s="151"/>
      <c r="E27" s="151"/>
      <c r="F27" s="145"/>
      <c r="G27" s="283" t="s">
        <v>3</v>
      </c>
      <c r="H27" s="5">
        <f t="shared" si="1"/>
        <v>0</v>
      </c>
      <c r="I27" s="287"/>
      <c r="J27" s="291">
        <f>IF(ISERROR(I27*IF(H27&gt;=6,0.4,VLOOKUP(H27,C98:D104,2,FALSE()))),0,I27*IF(H27&gt;=6,0.4,VLOOKUP(H27,C98:D104,2,FALSE())))</f>
        <v>0</v>
      </c>
      <c r="K27" s="292">
        <f t="shared" si="0"/>
        <v>0</v>
      </c>
      <c r="L27" s="108"/>
      <c r="O27" s="106">
        <f t="shared" si="2"/>
        <v>45645</v>
      </c>
    </row>
    <row r="28" spans="1:18" ht="21" customHeight="1">
      <c r="A28" s="109"/>
      <c r="B28" s="14">
        <v>16</v>
      </c>
      <c r="C28" s="150"/>
      <c r="D28" s="151"/>
      <c r="E28" s="151"/>
      <c r="F28" s="145"/>
      <c r="G28" s="283" t="s">
        <v>3</v>
      </c>
      <c r="H28" s="5">
        <f t="shared" si="1"/>
        <v>0</v>
      </c>
      <c r="I28" s="287"/>
      <c r="J28" s="291">
        <f>IF(ISERROR(I28*IF(H28&gt;=6,0.4,VLOOKUP(H28,C98:D104,2,FALSE()))),0,I28*IF(H28&gt;=6,0.4,VLOOKUP(H28,C98:D104,2,FALSE())))</f>
        <v>0</v>
      </c>
      <c r="K28" s="292">
        <f t="shared" si="0"/>
        <v>0</v>
      </c>
      <c r="L28" s="108"/>
      <c r="O28" s="106">
        <f t="shared" si="2"/>
        <v>45645</v>
      </c>
    </row>
    <row r="29" spans="1:18" ht="21" customHeight="1">
      <c r="A29" s="109"/>
      <c r="B29" s="14">
        <v>17</v>
      </c>
      <c r="C29" s="150"/>
      <c r="D29" s="151"/>
      <c r="E29" s="151"/>
      <c r="F29" s="145"/>
      <c r="G29" s="283" t="s">
        <v>3</v>
      </c>
      <c r="H29" s="5">
        <f t="shared" si="1"/>
        <v>0</v>
      </c>
      <c r="I29" s="287"/>
      <c r="J29" s="291">
        <f>IF(ISERROR(I29*IF(H29&gt;=6,0.4,VLOOKUP(H29,C98:D104,2,FALSE()))),0,I29*IF(H29&gt;=6,0.4,VLOOKUP(H29,C98:D104,2,FALSE())))</f>
        <v>0</v>
      </c>
      <c r="K29" s="292">
        <f t="shared" si="0"/>
        <v>0</v>
      </c>
      <c r="L29" s="108"/>
      <c r="M29" s="48" t="s">
        <v>77</v>
      </c>
      <c r="O29" s="106">
        <f t="shared" si="2"/>
        <v>45645</v>
      </c>
    </row>
    <row r="30" spans="1:18" ht="21" customHeight="1">
      <c r="A30" s="109"/>
      <c r="B30" s="14">
        <v>18</v>
      </c>
      <c r="C30" s="150"/>
      <c r="D30" s="151"/>
      <c r="E30" s="151"/>
      <c r="F30" s="145"/>
      <c r="G30" s="283" t="s">
        <v>3</v>
      </c>
      <c r="H30" s="5">
        <f t="shared" si="1"/>
        <v>0</v>
      </c>
      <c r="I30" s="287"/>
      <c r="J30" s="291">
        <f>IF(ISERROR(I30*IF(H30&gt;=6,0.4,VLOOKUP(H30,C98:D104,2,FALSE()))),0,I30*IF(H30&gt;=6,0.4,VLOOKUP(H30,C98:D104,2,FALSE())))</f>
        <v>0</v>
      </c>
      <c r="K30" s="292">
        <f t="shared" si="0"/>
        <v>0</v>
      </c>
      <c r="L30" s="108"/>
      <c r="O30" s="106">
        <f t="shared" si="2"/>
        <v>45645</v>
      </c>
    </row>
    <row r="31" spans="1:18" ht="21" customHeight="1">
      <c r="A31" s="109"/>
      <c r="B31" s="14">
        <v>19</v>
      </c>
      <c r="C31" s="150"/>
      <c r="D31" s="151"/>
      <c r="E31" s="151"/>
      <c r="F31" s="145"/>
      <c r="G31" s="283" t="s">
        <v>3</v>
      </c>
      <c r="H31" s="5">
        <f t="shared" si="1"/>
        <v>0</v>
      </c>
      <c r="I31" s="287"/>
      <c r="J31" s="291">
        <f>IF(ISERROR(I31*IF(H31&gt;=6,0.4,VLOOKUP(H31,C98:D104,2,FALSE()))),0,I31*IF(H31&gt;=6,0.4,VLOOKUP(H31,C98:D104,2,FALSE())))</f>
        <v>0</v>
      </c>
      <c r="K31" s="292">
        <f t="shared" si="0"/>
        <v>0</v>
      </c>
      <c r="L31" s="108"/>
      <c r="O31" s="106">
        <f t="shared" si="2"/>
        <v>45645</v>
      </c>
    </row>
    <row r="32" spans="1:18" ht="21" customHeight="1">
      <c r="A32" s="109"/>
      <c r="B32" s="14">
        <v>20</v>
      </c>
      <c r="C32" s="150"/>
      <c r="D32" s="151"/>
      <c r="E32" s="151"/>
      <c r="F32" s="145"/>
      <c r="G32" s="283" t="s">
        <v>3</v>
      </c>
      <c r="H32" s="5">
        <f t="shared" si="1"/>
        <v>0</v>
      </c>
      <c r="I32" s="287"/>
      <c r="J32" s="291">
        <f>IF(ISERROR(I32*IF(H32&gt;=6,0.4,VLOOKUP(H32,C98:D104,2,FALSE()))),0,I32*IF(H32&gt;=6,0.4,VLOOKUP(H32,C98:D104,2,FALSE())))</f>
        <v>0</v>
      </c>
      <c r="K32" s="292">
        <f t="shared" si="0"/>
        <v>0</v>
      </c>
      <c r="L32" s="108"/>
      <c r="O32" s="106">
        <f>$I$3</f>
        <v>45645</v>
      </c>
    </row>
    <row r="33" spans="1:15" ht="21" customHeight="1">
      <c r="A33" s="109"/>
      <c r="B33" s="14">
        <v>21</v>
      </c>
      <c r="C33" s="150"/>
      <c r="D33" s="151"/>
      <c r="E33" s="151"/>
      <c r="F33" s="145"/>
      <c r="G33" s="283" t="s">
        <v>22</v>
      </c>
      <c r="H33" s="5">
        <f t="shared" si="1"/>
        <v>0</v>
      </c>
      <c r="I33" s="287"/>
      <c r="J33" s="291">
        <f>IF(ISERROR(I33*IF(H33&gt;=6,0.4,VLOOKUP(H33,C98:D104,2,FALSE()))),0,I33*IF(H33&gt;=6,0.4,VLOOKUP(H33,C98:D104,2,FALSE())))</f>
        <v>0</v>
      </c>
      <c r="K33" s="292">
        <f t="shared" si="0"/>
        <v>0</v>
      </c>
      <c r="L33" s="108"/>
      <c r="O33" s="106">
        <f t="shared" si="2"/>
        <v>45645</v>
      </c>
    </row>
    <row r="34" spans="1:15" ht="21" customHeight="1">
      <c r="A34" s="65"/>
      <c r="B34" s="105">
        <v>22</v>
      </c>
      <c r="C34" s="150"/>
      <c r="D34" s="151"/>
      <c r="E34" s="151"/>
      <c r="F34" s="145"/>
      <c r="G34" s="283" t="s">
        <v>3</v>
      </c>
      <c r="H34" s="5">
        <f t="shared" si="1"/>
        <v>0</v>
      </c>
      <c r="I34" s="287"/>
      <c r="J34" s="291">
        <f>IF(ISERROR(I34*IF(H34&gt;=6,0.4,VLOOKUP(H34,C98:D104,2,FALSE()))),0,I34*IF(H34&gt;=6,0.4,VLOOKUP(H34,C98:D104,2,FALSE())))</f>
        <v>0</v>
      </c>
      <c r="K34" s="292">
        <f t="shared" si="0"/>
        <v>0</v>
      </c>
      <c r="O34" s="106">
        <f t="shared" si="2"/>
        <v>45645</v>
      </c>
    </row>
    <row r="35" spans="1:15" ht="21" customHeight="1">
      <c r="A35" s="65"/>
      <c r="B35" s="105">
        <v>23</v>
      </c>
      <c r="C35" s="150"/>
      <c r="D35" s="151"/>
      <c r="E35" s="151"/>
      <c r="F35" s="145"/>
      <c r="G35" s="283" t="s">
        <v>3</v>
      </c>
      <c r="H35" s="5">
        <f t="shared" si="1"/>
        <v>0</v>
      </c>
      <c r="I35" s="287"/>
      <c r="J35" s="291">
        <f>IF(ISERROR(I35*IF(H35&gt;=6,0.4,VLOOKUP(H35,C98:D104,2,FALSE()))),0,I35*IF(H35&gt;=6,0.4,VLOOKUP(H35,C98:D104,2,FALSE())))</f>
        <v>0</v>
      </c>
      <c r="K35" s="292">
        <f t="shared" si="0"/>
        <v>0</v>
      </c>
      <c r="O35" s="106">
        <f t="shared" si="2"/>
        <v>45645</v>
      </c>
    </row>
    <row r="36" spans="1:15" ht="21" customHeight="1">
      <c r="A36" s="65"/>
      <c r="B36" s="105">
        <v>24</v>
      </c>
      <c r="C36" s="150"/>
      <c r="D36" s="151"/>
      <c r="E36" s="150"/>
      <c r="F36" s="145"/>
      <c r="G36" s="283" t="s">
        <v>3</v>
      </c>
      <c r="H36" s="5">
        <f t="shared" si="1"/>
        <v>0</v>
      </c>
      <c r="I36" s="287"/>
      <c r="J36" s="291">
        <f>IF(ISERROR(I36*IF(H36&gt;=6,0.4,VLOOKUP(H36,C98:D104,2,FALSE()))),0,I36*IF(H36&gt;=6,0.4,VLOOKUP(H36,C98:D104,2,FALSE())))</f>
        <v>0</v>
      </c>
      <c r="K36" s="292">
        <f t="shared" si="0"/>
        <v>0</v>
      </c>
      <c r="O36" s="106">
        <f t="shared" si="2"/>
        <v>45645</v>
      </c>
    </row>
    <row r="37" spans="1:15" ht="21" customHeight="1">
      <c r="A37" s="65"/>
      <c r="B37" s="105">
        <v>25</v>
      </c>
      <c r="C37" s="7"/>
      <c r="D37" s="7"/>
      <c r="E37" s="8"/>
      <c r="F37" s="282"/>
      <c r="G37" s="283" t="s">
        <v>3</v>
      </c>
      <c r="H37" s="5">
        <f t="shared" ref="H14:H37" si="3">IF(ISERROR(YEAR(P37)-YEAR(F37)+G37),0,YEAR(P37)-YEAR(F37)+G37)</f>
        <v>0</v>
      </c>
      <c r="I37" s="287"/>
      <c r="J37" s="291">
        <f>IF(ISERROR(I37*IF(H37&gt;=6,0.4,VLOOKUP(H37,C98:D104,2,FALSE()))),0,I37*IF(H37&gt;=6,0.4,VLOOKUP(H37,C98:D104,2,FALSE())))</f>
        <v>0</v>
      </c>
      <c r="K37" s="292">
        <f t="shared" si="0"/>
        <v>0</v>
      </c>
      <c r="O37" s="106">
        <f t="shared" si="2"/>
        <v>45645</v>
      </c>
    </row>
    <row r="38" spans="1:15" ht="21" customHeight="1">
      <c r="A38" s="65"/>
      <c r="B38" s="105"/>
      <c r="C38" s="9" t="s">
        <v>3</v>
      </c>
      <c r="D38" s="10" t="s">
        <v>3</v>
      </c>
      <c r="F38" s="11" t="s">
        <v>3</v>
      </c>
      <c r="G38" s="12" t="s">
        <v>3</v>
      </c>
      <c r="I38" s="113"/>
    </row>
    <row r="39" spans="1:15" ht="11.25" customHeight="1">
      <c r="A39" s="65"/>
      <c r="B39" s="14"/>
      <c r="C39" s="13" t="s">
        <v>3</v>
      </c>
      <c r="D39" s="14"/>
      <c r="E39" s="14"/>
      <c r="F39" s="15"/>
      <c r="G39" s="16"/>
      <c r="H39" s="17"/>
      <c r="I39" s="153"/>
      <c r="J39" s="18"/>
      <c r="K39" s="19"/>
    </row>
    <row r="40" spans="1:15" ht="21" customHeight="1">
      <c r="A40" s="65"/>
      <c r="B40" s="14"/>
      <c r="C40" s="13"/>
      <c r="D40" s="14"/>
      <c r="E40" s="14"/>
      <c r="F40" s="15"/>
      <c r="G40" s="20"/>
      <c r="H40" s="21" t="s">
        <v>30</v>
      </c>
      <c r="I40" s="154">
        <f>SUM(I13:I37)</f>
        <v>3000</v>
      </c>
      <c r="J40" s="22">
        <f>SUM(J13:J37)</f>
        <v>1200</v>
      </c>
      <c r="K40" s="22">
        <f>SUM(K13:K37)</f>
        <v>1800</v>
      </c>
    </row>
    <row r="41" spans="1:15" ht="10.5" customHeight="1">
      <c r="A41" s="65"/>
      <c r="B41" s="14"/>
      <c r="C41" s="13"/>
      <c r="D41" s="14"/>
      <c r="E41" s="14"/>
      <c r="F41" s="15"/>
      <c r="G41" s="16"/>
      <c r="H41" s="17"/>
      <c r="I41" s="155"/>
      <c r="J41" s="18"/>
      <c r="K41" s="19"/>
    </row>
    <row r="42" spans="1:15" ht="21" customHeight="1">
      <c r="A42" s="65"/>
      <c r="B42" s="25"/>
      <c r="C42" s="24" t="s">
        <v>31</v>
      </c>
      <c r="D42" s="25"/>
      <c r="E42" s="25"/>
      <c r="F42" s="26"/>
      <c r="G42" s="27"/>
      <c r="H42" s="28"/>
      <c r="I42" s="156"/>
      <c r="J42" s="30"/>
      <c r="K42" s="31"/>
    </row>
    <row r="43" spans="1:15" ht="21" customHeight="1">
      <c r="A43" s="65"/>
      <c r="B43" s="14"/>
      <c r="C43" s="13"/>
      <c r="D43" s="14"/>
      <c r="E43" s="14"/>
      <c r="F43" s="15"/>
      <c r="G43" s="16"/>
      <c r="H43" s="17"/>
      <c r="I43" s="157"/>
      <c r="J43" s="18"/>
      <c r="K43" s="19"/>
    </row>
    <row r="44" spans="1:15" ht="21" customHeight="1">
      <c r="A44" s="65"/>
      <c r="B44" s="14">
        <v>1</v>
      </c>
      <c r="C44" s="158"/>
      <c r="D44" s="158"/>
      <c r="E44" s="159"/>
      <c r="F44" s="282"/>
      <c r="G44" s="3" t="s">
        <v>3</v>
      </c>
      <c r="H44" s="5">
        <f t="shared" ref="H44:H48" si="4">IF(ISERROR(YEAR(P44)-YEAR(F44)+G44),0,YEAR(P44)-YEAR(F44)+G44)</f>
        <v>0</v>
      </c>
      <c r="I44" s="289"/>
      <c r="J44" s="291">
        <f>IF(ISERROR(I44*IF(H44&gt;=6,0.4,VLOOKUP(H44,C98:D104,2,FALSE()))),0,I44*IF(H44&gt;=6,0.4,VLOOKUP(H44,C98:D104,2,FALSE())))</f>
        <v>0</v>
      </c>
      <c r="K44" s="292">
        <f>SUM(I44-J44)</f>
        <v>0</v>
      </c>
      <c r="O44" s="106">
        <f t="shared" ref="O44:O48" si="5">$I$3</f>
        <v>45645</v>
      </c>
    </row>
    <row r="45" spans="1:15" ht="21" customHeight="1">
      <c r="A45" s="65"/>
      <c r="B45" s="14">
        <v>2</v>
      </c>
      <c r="C45" s="158"/>
      <c r="D45" s="158"/>
      <c r="E45" s="158"/>
      <c r="F45" s="282"/>
      <c r="G45" s="3" t="s">
        <v>3</v>
      </c>
      <c r="H45" s="5">
        <f t="shared" si="4"/>
        <v>0</v>
      </c>
      <c r="I45" s="289"/>
      <c r="J45" s="291">
        <f>IF(ISERROR(I45*IF(H45&gt;=6,0.4,VLOOKUP(H45,C98:D104,2,FALSE()))),0,I45*IF(H45&gt;=6,0.4,VLOOKUP(H45,C98:D104,2,FALSE())))</f>
        <v>0</v>
      </c>
      <c r="K45" s="292">
        <f>SUM(I45-J45)</f>
        <v>0</v>
      </c>
      <c r="O45" s="106">
        <f t="shared" si="5"/>
        <v>45645</v>
      </c>
    </row>
    <row r="46" spans="1:15" ht="21" customHeight="1">
      <c r="A46" s="65"/>
      <c r="B46" s="14">
        <v>3</v>
      </c>
      <c r="C46" s="158"/>
      <c r="D46" s="158"/>
      <c r="E46" s="159"/>
      <c r="F46" s="282"/>
      <c r="G46" s="3" t="s">
        <v>3</v>
      </c>
      <c r="H46" s="5">
        <f t="shared" si="4"/>
        <v>0</v>
      </c>
      <c r="I46" s="289"/>
      <c r="J46" s="291">
        <f>IF(ISERROR(I46*IF(H46&gt;=6,0.4,VLOOKUP(H46,C98:D104,2,FALSE()))),0,I46*IF(H46&gt;=6,0.4,VLOOKUP(H46,C98:D104,2,FALSE())))</f>
        <v>0</v>
      </c>
      <c r="K46" s="292">
        <f>SUM(I46-J46)</f>
        <v>0</v>
      </c>
      <c r="O46" s="106">
        <f t="shared" si="5"/>
        <v>45645</v>
      </c>
    </row>
    <row r="47" spans="1:15" ht="21" customHeight="1">
      <c r="A47" s="65"/>
      <c r="B47" s="14">
        <v>4</v>
      </c>
      <c r="C47" s="7"/>
      <c r="D47" s="7"/>
      <c r="E47" s="32"/>
      <c r="F47" s="282"/>
      <c r="G47" s="3" t="s">
        <v>3</v>
      </c>
      <c r="H47" s="5">
        <f t="shared" si="4"/>
        <v>0</v>
      </c>
      <c r="I47" s="290"/>
      <c r="J47" s="291">
        <f>IF(ISERROR(I47*IF(H47&gt;=6,0.4,VLOOKUP(H47,C98:D104,2,FALSE()))),0,I47*IF(H47&gt;=6,0.4,VLOOKUP(H47,C98:D104,2,FALSE())))</f>
        <v>0</v>
      </c>
      <c r="K47" s="292">
        <f>SUM(I47-J47)</f>
        <v>0</v>
      </c>
      <c r="O47" s="106">
        <f t="shared" si="5"/>
        <v>45645</v>
      </c>
    </row>
    <row r="48" spans="1:15" ht="21" customHeight="1">
      <c r="A48" s="65"/>
      <c r="B48" s="14">
        <v>5</v>
      </c>
      <c r="C48" s="33"/>
      <c r="D48" s="34"/>
      <c r="E48" s="34"/>
      <c r="F48" s="282"/>
      <c r="G48" s="3" t="s">
        <v>3</v>
      </c>
      <c r="H48" s="5">
        <f t="shared" si="4"/>
        <v>0</v>
      </c>
      <c r="I48" s="290"/>
      <c r="J48" s="291">
        <f>IF(ISERROR(I48*IF(H48&gt;=6,0.4,VLOOKUP(H48,C98:D104,2,FALSE()))),0,I48*IF(H48&gt;=6,0.4,VLOOKUP(H48,C98:D104,2,FALSE())))</f>
        <v>0</v>
      </c>
      <c r="K48" s="292">
        <f>SUM(I48-J48)</f>
        <v>0</v>
      </c>
      <c r="O48" s="106">
        <f t="shared" si="5"/>
        <v>45645</v>
      </c>
    </row>
    <row r="49" spans="1:15" ht="8.25" customHeight="1">
      <c r="A49" s="65"/>
      <c r="B49" s="14"/>
      <c r="C49" s="13"/>
      <c r="D49" s="14"/>
      <c r="E49" s="14"/>
      <c r="F49" s="15"/>
      <c r="G49" s="20" t="s">
        <v>3</v>
      </c>
      <c r="H49" s="35"/>
      <c r="I49" s="160"/>
      <c r="J49" s="36"/>
      <c r="K49" s="36"/>
    </row>
    <row r="50" spans="1:15" ht="21" customHeight="1">
      <c r="A50" s="65"/>
      <c r="B50" s="14"/>
      <c r="C50" s="13"/>
      <c r="D50" s="14"/>
      <c r="E50" s="14"/>
      <c r="F50" s="15"/>
      <c r="G50" s="20"/>
      <c r="H50" s="21" t="s">
        <v>30</v>
      </c>
      <c r="I50" s="154">
        <f>SUM(I44:I48)</f>
        <v>0</v>
      </c>
      <c r="J50" s="22">
        <f>SUM(J44:J48)</f>
        <v>0</v>
      </c>
      <c r="K50" s="22">
        <f>SUM(K44:K48)</f>
        <v>0</v>
      </c>
    </row>
    <row r="51" spans="1:15" ht="7.5" customHeight="1">
      <c r="A51" s="65"/>
      <c r="B51" s="14"/>
      <c r="C51" s="13"/>
      <c r="D51" s="14"/>
      <c r="E51" s="14"/>
      <c r="F51" s="15"/>
      <c r="G51" s="16"/>
      <c r="H51" s="17"/>
      <c r="I51" s="155"/>
      <c r="J51" s="18"/>
      <c r="K51" s="19"/>
    </row>
    <row r="52" spans="1:15" ht="21" customHeight="1">
      <c r="A52" s="65"/>
      <c r="B52" s="25"/>
      <c r="C52" s="24" t="s">
        <v>33</v>
      </c>
      <c r="D52" s="25"/>
      <c r="E52" s="25"/>
      <c r="F52" s="26"/>
      <c r="G52" s="27"/>
      <c r="H52" s="28"/>
      <c r="I52" s="156"/>
      <c r="J52" s="30"/>
      <c r="K52" s="31"/>
    </row>
    <row r="53" spans="1:15" ht="21" customHeight="1">
      <c r="A53" s="65"/>
      <c r="B53" s="14"/>
      <c r="C53" s="37"/>
      <c r="D53" s="38"/>
      <c r="E53" s="38"/>
      <c r="F53" s="39" t="s">
        <v>3</v>
      </c>
      <c r="G53" s="40"/>
      <c r="H53" s="41"/>
      <c r="I53" s="157"/>
      <c r="J53" s="42"/>
      <c r="K53" s="43"/>
    </row>
    <row r="54" spans="1:15" ht="21" customHeight="1">
      <c r="A54" s="65"/>
      <c r="B54" s="105">
        <v>1</v>
      </c>
      <c r="C54" s="4"/>
      <c r="D54" s="4"/>
      <c r="E54" s="4"/>
      <c r="F54" s="282"/>
      <c r="G54" s="3" t="s">
        <v>3</v>
      </c>
      <c r="H54" s="5">
        <f t="shared" ref="H54:H60" si="6">IF(ISERROR(YEAR(P54)-YEAR(F54)+G54),0,YEAR(P54)-YEAR(F54)+G54)</f>
        <v>0</v>
      </c>
      <c r="I54" s="286"/>
      <c r="J54" s="291">
        <f>IF(ISERROR(I54*IF(H54&gt;=6,0.4,VLOOKUP(H54,C98:D104,2,FALSE()))),0,I54*IF(H54&gt;=6,0.4,VLOOKUP(H54,C98:D104,2,FALSE())))</f>
        <v>0</v>
      </c>
      <c r="K54" s="292">
        <f t="shared" ref="K54:K60" si="7">SUM(I54-J54)</f>
        <v>0</v>
      </c>
      <c r="O54" s="106">
        <f t="shared" ref="O54:O60" si="8">$I$3</f>
        <v>45645</v>
      </c>
    </row>
    <row r="55" spans="1:15" ht="21" customHeight="1">
      <c r="A55" s="65"/>
      <c r="B55" s="105">
        <v>2</v>
      </c>
      <c r="C55" s="4"/>
      <c r="D55" s="4"/>
      <c r="E55" s="4"/>
      <c r="F55" s="282"/>
      <c r="G55" s="3" t="s">
        <v>3</v>
      </c>
      <c r="H55" s="5">
        <f t="shared" si="6"/>
        <v>0</v>
      </c>
      <c r="I55" s="287"/>
      <c r="J55" s="291">
        <f>IF(ISERROR(I55*IF(H55&gt;=6,0.4,VLOOKUP(H55,C98:D104,2,FALSE()))),0,I55*IF(H55&gt;=6,0.4,VLOOKUP(H55,C98:D104,2,FALSE())))</f>
        <v>0</v>
      </c>
      <c r="K55" s="292">
        <f>SUM(I55-J55)</f>
        <v>0</v>
      </c>
      <c r="O55" s="106">
        <f t="shared" si="8"/>
        <v>45645</v>
      </c>
    </row>
    <row r="56" spans="1:15" ht="21" customHeight="1">
      <c r="A56" s="65"/>
      <c r="B56" s="105">
        <v>3</v>
      </c>
      <c r="C56" s="4"/>
      <c r="D56" s="4"/>
      <c r="E56" s="4"/>
      <c r="F56" s="282"/>
      <c r="G56" s="3" t="s">
        <v>3</v>
      </c>
      <c r="H56" s="5">
        <f t="shared" si="6"/>
        <v>0</v>
      </c>
      <c r="I56" s="287"/>
      <c r="J56" s="291">
        <f>IF(ISERROR(I56*IF(H56&gt;=6,0.4,VLOOKUP(H56,C98:D104,2,FALSE()))),0,I56*IF(H56&gt;=6,0.4,VLOOKUP(H56,C98:D104,2,FALSE())))</f>
        <v>0</v>
      </c>
      <c r="K56" s="292">
        <f>SUM(I56-J56)</f>
        <v>0</v>
      </c>
      <c r="O56" s="106">
        <f t="shared" si="8"/>
        <v>45645</v>
      </c>
    </row>
    <row r="57" spans="1:15" ht="21" customHeight="1">
      <c r="A57" s="65"/>
      <c r="B57" s="105">
        <v>4</v>
      </c>
      <c r="C57" s="4"/>
      <c r="D57" s="4"/>
      <c r="E57" s="4"/>
      <c r="F57" s="282"/>
      <c r="G57" s="3" t="s">
        <v>3</v>
      </c>
      <c r="H57" s="5">
        <f t="shared" si="6"/>
        <v>0</v>
      </c>
      <c r="I57" s="287"/>
      <c r="J57" s="291">
        <f>IF(ISERROR(I57*IF(H57&gt;=6,0.4,VLOOKUP(H57,C98:D104,2,FALSE()))),0,I57*IF(H57&gt;=6,0.4,VLOOKUP(H57,C98:D104,2,FALSE())))</f>
        <v>0</v>
      </c>
      <c r="K57" s="292">
        <f>SUM(I57-J57)</f>
        <v>0</v>
      </c>
      <c r="M57" s="48" t="s">
        <v>78</v>
      </c>
      <c r="O57" s="106">
        <f t="shared" si="8"/>
        <v>45645</v>
      </c>
    </row>
    <row r="58" spans="1:15" ht="21" customHeight="1">
      <c r="A58" s="65"/>
      <c r="B58" s="105">
        <v>5</v>
      </c>
      <c r="C58" s="4"/>
      <c r="D58" s="4"/>
      <c r="E58" s="4"/>
      <c r="F58" s="282"/>
      <c r="G58" s="3" t="s">
        <v>3</v>
      </c>
      <c r="H58" s="5">
        <f t="shared" si="6"/>
        <v>0</v>
      </c>
      <c r="I58" s="287"/>
      <c r="J58" s="291">
        <f>IF(ISERROR(I58*IF(H58&gt;=6,0.4,VLOOKUP(H58,C98:D104,2,FALSE()))),0,I58*IF(H58&gt;=6,0.4,VLOOKUP(H58,C98:D104,2,FALSE())))</f>
        <v>0</v>
      </c>
      <c r="K58" s="293">
        <f>SUM(I58-J58)</f>
        <v>0</v>
      </c>
      <c r="O58" s="106">
        <f t="shared" si="8"/>
        <v>45645</v>
      </c>
    </row>
    <row r="59" spans="1:15" ht="21" customHeight="1">
      <c r="A59" s="65"/>
      <c r="B59" s="14">
        <v>6</v>
      </c>
      <c r="C59" s="161"/>
      <c r="D59" s="161"/>
      <c r="E59" s="161"/>
      <c r="F59" s="282"/>
      <c r="G59" s="3" t="s">
        <v>3</v>
      </c>
      <c r="H59" s="6">
        <f t="shared" si="6"/>
        <v>0</v>
      </c>
      <c r="I59" s="288"/>
      <c r="J59" s="291">
        <f>IF(ISERROR(I59*IF(H59&gt;=6,0.4,VLOOKUP(H59,C98:D104,2,FALSE()))),0,I59*IF(H59&gt;=6,0.4,VLOOKUP(H59,C98:D104,2,FALSE())))</f>
        <v>0</v>
      </c>
      <c r="K59" s="292">
        <f t="shared" si="7"/>
        <v>0</v>
      </c>
      <c r="O59" s="106">
        <f t="shared" si="8"/>
        <v>45645</v>
      </c>
    </row>
    <row r="60" spans="1:15" ht="21" customHeight="1">
      <c r="A60" s="65"/>
      <c r="B60" s="14">
        <v>7</v>
      </c>
      <c r="C60" s="161"/>
      <c r="D60" s="161"/>
      <c r="E60" s="161"/>
      <c r="F60" s="282"/>
      <c r="G60" s="3" t="s">
        <v>3</v>
      </c>
      <c r="H60" s="5">
        <f t="shared" si="6"/>
        <v>0</v>
      </c>
      <c r="I60" s="288"/>
      <c r="J60" s="291">
        <f>IF(ISERROR(I60*IF(H60&gt;=6,0.4,VLOOKUP(H60,C98:D104,2,FALSE()))),0,I60*IF(H60&gt;=6,0.4,VLOOKUP(H60,C98:D104,2,FALSE())))</f>
        <v>0</v>
      </c>
      <c r="K60" s="292">
        <f t="shared" si="7"/>
        <v>0</v>
      </c>
      <c r="O60" s="106">
        <f t="shared" si="8"/>
        <v>45645</v>
      </c>
    </row>
    <row r="61" spans="1:15" ht="7.5" customHeight="1">
      <c r="A61" s="65"/>
      <c r="B61" s="14"/>
      <c r="C61" s="13"/>
      <c r="D61" s="14"/>
      <c r="E61" s="14"/>
      <c r="F61" s="15"/>
      <c r="G61" s="20"/>
      <c r="H61" s="35"/>
      <c r="I61" s="160"/>
      <c r="J61" s="36"/>
      <c r="K61" s="36"/>
    </row>
    <row r="62" spans="1:15" ht="21" customHeight="1">
      <c r="A62" s="65"/>
      <c r="B62" s="14"/>
      <c r="C62" s="13"/>
      <c r="D62" s="14"/>
      <c r="E62" s="14"/>
      <c r="F62" s="15"/>
      <c r="G62" s="20"/>
      <c r="H62" s="21" t="s">
        <v>30</v>
      </c>
      <c r="I62" s="154">
        <f>SUM(I54:I60)</f>
        <v>0</v>
      </c>
      <c r="J62" s="22">
        <f>SUM(J54:J60)</f>
        <v>0</v>
      </c>
      <c r="K62" s="22">
        <f>SUM(K54:K60)</f>
        <v>0</v>
      </c>
    </row>
    <row r="63" spans="1:15" ht="7.5" customHeight="1">
      <c r="A63" s="65"/>
      <c r="B63" s="14"/>
      <c r="C63" s="13"/>
      <c r="D63" s="14"/>
      <c r="E63" s="14"/>
      <c r="F63" s="15"/>
      <c r="G63" s="16"/>
      <c r="H63" s="23"/>
      <c r="I63" s="155"/>
      <c r="J63" s="18"/>
      <c r="K63" s="19"/>
    </row>
    <row r="64" spans="1:15" ht="21" customHeight="1">
      <c r="A64" s="65"/>
      <c r="B64" s="25"/>
      <c r="C64" s="24" t="s">
        <v>37</v>
      </c>
      <c r="D64" s="25"/>
      <c r="E64" s="25"/>
      <c r="F64" s="26"/>
      <c r="G64" s="27"/>
      <c r="H64" s="29"/>
      <c r="I64" s="156"/>
      <c r="J64" s="30"/>
      <c r="K64" s="31"/>
    </row>
    <row r="65" spans="1:15" ht="21" customHeight="1">
      <c r="A65" s="65"/>
      <c r="B65" s="14"/>
      <c r="C65" s="13"/>
      <c r="D65" s="14"/>
      <c r="E65" s="14"/>
      <c r="F65" s="15"/>
      <c r="G65" s="16"/>
      <c r="H65" s="23"/>
      <c r="I65" s="155"/>
      <c r="J65" s="18"/>
      <c r="K65" s="19"/>
    </row>
    <row r="66" spans="1:15" ht="21" customHeight="1">
      <c r="A66" s="65"/>
      <c r="B66" s="14">
        <v>1</v>
      </c>
      <c r="C66" s="33"/>
      <c r="D66" s="34"/>
      <c r="E66" s="34"/>
      <c r="F66" s="284" t="s">
        <v>3</v>
      </c>
      <c r="G66" s="285" t="s">
        <v>22</v>
      </c>
      <c r="H66" s="5">
        <f t="shared" ref="H66:H70" si="9">IF(ISERROR(YEAR(P66)-YEAR(F66)+G66),0,YEAR(P66)-YEAR(F66)+G66)</f>
        <v>0</v>
      </c>
      <c r="I66" s="290"/>
      <c r="J66" s="291">
        <f>IF(ISERROR(I66*IF(H66&gt;=6,0.4,VLOOKUP(H66,C98:D104,2,FALSE()))),0,I66*IF(H66&gt;=6,0.4,VLOOKUP(H66,C98:D104,2,FALSE())))</f>
        <v>0</v>
      </c>
      <c r="K66" s="292">
        <f>SUM(I66-J66)</f>
        <v>0</v>
      </c>
      <c r="O66" s="106">
        <f t="shared" ref="O66:O70" si="10">$I$3</f>
        <v>45645</v>
      </c>
    </row>
    <row r="67" spans="1:15" ht="21" customHeight="1">
      <c r="A67" s="65"/>
      <c r="B67" s="14">
        <v>2</v>
      </c>
      <c r="C67" s="33"/>
      <c r="D67" s="34"/>
      <c r="E67" s="34"/>
      <c r="F67" s="284" t="s">
        <v>3</v>
      </c>
      <c r="G67" s="285" t="s">
        <v>3</v>
      </c>
      <c r="H67" s="5">
        <f t="shared" si="9"/>
        <v>0</v>
      </c>
      <c r="I67" s="290"/>
      <c r="J67" s="291">
        <f>IF(ISERROR(I67*IF(H67&gt;=6,0.4,VLOOKUP(H67,C98:D104,2,FALSE()))),0,I67*IF(H67&gt;=6,0.4,VLOOKUP(H67,C98:D104,2,FALSE())))</f>
        <v>0</v>
      </c>
      <c r="K67" s="292">
        <f>SUM(I67-J67)</f>
        <v>0</v>
      </c>
      <c r="O67" s="106">
        <f t="shared" si="10"/>
        <v>45645</v>
      </c>
    </row>
    <row r="68" spans="1:15" ht="21" customHeight="1">
      <c r="A68" s="65"/>
      <c r="B68" s="14">
        <v>3</v>
      </c>
      <c r="C68" s="33"/>
      <c r="D68" s="34"/>
      <c r="E68" s="34"/>
      <c r="F68" s="284" t="s">
        <v>3</v>
      </c>
      <c r="G68" s="285" t="s">
        <v>3</v>
      </c>
      <c r="H68" s="5">
        <f t="shared" si="9"/>
        <v>0</v>
      </c>
      <c r="I68" s="290"/>
      <c r="J68" s="291">
        <f>IF(ISERROR(I68*IF(H68&gt;=6,0.4,VLOOKUP(H68,C98:D104,2,FALSE()))),0,I68*IF(H68&gt;=6,0.4,VLOOKUP(H68,C98:D104,2,FALSE())))</f>
        <v>0</v>
      </c>
      <c r="K68" s="292">
        <f>SUM(I68-J68)</f>
        <v>0</v>
      </c>
      <c r="O68" s="106">
        <f t="shared" si="10"/>
        <v>45645</v>
      </c>
    </row>
    <row r="69" spans="1:15" ht="21" customHeight="1">
      <c r="A69" s="65"/>
      <c r="B69" s="14">
        <v>4</v>
      </c>
      <c r="C69" s="33"/>
      <c r="D69" s="34"/>
      <c r="E69" s="34"/>
      <c r="F69" s="284" t="s">
        <v>3</v>
      </c>
      <c r="G69" s="285" t="s">
        <v>3</v>
      </c>
      <c r="H69" s="5">
        <f t="shared" si="9"/>
        <v>0</v>
      </c>
      <c r="I69" s="290"/>
      <c r="J69" s="291">
        <f>IF(ISERROR(I69*IF(H69&gt;=6,0.4,VLOOKUP(H69,C98:D104,2,FALSE()))),0,I69*IF(H69&gt;=6,0.4,VLOOKUP(H69,C98:D104,2,FALSE())))</f>
        <v>0</v>
      </c>
      <c r="K69" s="292">
        <f>SUM(I69-J69)</f>
        <v>0</v>
      </c>
      <c r="O69" s="106">
        <f t="shared" si="10"/>
        <v>45645</v>
      </c>
    </row>
    <row r="70" spans="1:15" ht="21" customHeight="1">
      <c r="A70" s="65"/>
      <c r="B70" s="14">
        <v>5</v>
      </c>
      <c r="C70" s="33"/>
      <c r="D70" s="34"/>
      <c r="E70" s="34"/>
      <c r="F70" s="284" t="s">
        <v>3</v>
      </c>
      <c r="G70" s="285" t="s">
        <v>3</v>
      </c>
      <c r="H70" s="5">
        <f t="shared" si="9"/>
        <v>0</v>
      </c>
      <c r="I70" s="290"/>
      <c r="J70" s="291">
        <f>IF(ISERROR(I70*IF(H70&gt;=6,0.4,VLOOKUP(H70,C98:D104,2,FALSE()))),0,I70*IF(H70&gt;=6,0.4,VLOOKUP(H70,C98:D104,2,FALSE())))</f>
        <v>0</v>
      </c>
      <c r="K70" s="292">
        <f>SUM(I70-J70)</f>
        <v>0</v>
      </c>
      <c r="O70" s="106">
        <f t="shared" si="10"/>
        <v>45645</v>
      </c>
    </row>
    <row r="71" spans="1:15" ht="7.5" customHeight="1">
      <c r="A71" s="65"/>
      <c r="B71" s="14"/>
      <c r="C71" s="13"/>
      <c r="D71" s="14"/>
      <c r="E71" s="14"/>
      <c r="F71" s="15"/>
      <c r="G71" s="20"/>
      <c r="H71" s="20"/>
      <c r="I71" s="36"/>
      <c r="J71" s="36"/>
      <c r="K71" s="19"/>
    </row>
    <row r="72" spans="1:15" ht="21" customHeight="1">
      <c r="A72" s="65"/>
      <c r="B72" s="14"/>
      <c r="C72" s="13"/>
      <c r="D72" s="14"/>
      <c r="E72" s="14"/>
      <c r="F72" s="15"/>
      <c r="G72" s="20"/>
      <c r="H72" s="21" t="s">
        <v>79</v>
      </c>
      <c r="I72" s="22">
        <f>SUM(I66:I70)</f>
        <v>0</v>
      </c>
      <c r="J72" s="22">
        <f>SUM(J66:J70)</f>
        <v>0</v>
      </c>
      <c r="K72" s="22">
        <f>SUM(K66:K70)</f>
        <v>0</v>
      </c>
    </row>
    <row r="73" spans="1:15" ht="13.5" customHeight="1">
      <c r="A73" s="65"/>
      <c r="B73" s="45"/>
      <c r="C73" s="44"/>
      <c r="D73" s="45"/>
      <c r="E73" s="44"/>
      <c r="F73" s="46"/>
      <c r="H73" s="9"/>
      <c r="I73" s="47">
        <f>SUM(I40+I50+I62+I72)</f>
        <v>3000</v>
      </c>
      <c r="J73" s="48"/>
      <c r="K73" s="49"/>
    </row>
    <row r="74" spans="1:15" s="113" customFormat="1" ht="21" customHeight="1">
      <c r="A74" s="111"/>
      <c r="B74" s="112"/>
      <c r="C74" s="13"/>
      <c r="D74" s="13"/>
      <c r="E74" s="13"/>
      <c r="F74" s="13"/>
      <c r="G74" s="50"/>
      <c r="H74" s="51" t="s">
        <v>80</v>
      </c>
      <c r="I74" s="52"/>
      <c r="J74" s="53"/>
      <c r="K74" s="53">
        <f>SUM(K40+K50+K62+K72)</f>
        <v>1800</v>
      </c>
      <c r="M74" s="113" t="s">
        <v>81</v>
      </c>
      <c r="O74" s="114"/>
    </row>
    <row r="75" spans="1:15" ht="35.25" customHeight="1">
      <c r="A75" s="115"/>
      <c r="B75" s="116"/>
      <c r="C75" s="54" t="s">
        <v>82</v>
      </c>
      <c r="D75" s="54" t="s">
        <v>83</v>
      </c>
      <c r="E75" s="54" t="s">
        <v>84</v>
      </c>
      <c r="F75" s="54" t="s">
        <v>85</v>
      </c>
      <c r="G75" s="20"/>
      <c r="H75" s="20"/>
      <c r="I75" s="55" t="s">
        <v>86</v>
      </c>
      <c r="J75" s="36"/>
      <c r="K75" s="56" t="s">
        <v>87</v>
      </c>
    </row>
    <row r="76" spans="1:15" ht="10.5" customHeight="1">
      <c r="A76" s="115"/>
      <c r="B76" s="116"/>
      <c r="C76" s="57"/>
      <c r="D76" s="57"/>
      <c r="E76" s="57"/>
      <c r="F76" s="57"/>
      <c r="G76" s="20"/>
      <c r="H76" s="20"/>
      <c r="I76" s="55" t="s">
        <v>88</v>
      </c>
      <c r="J76" s="36"/>
      <c r="K76" s="56" t="s">
        <v>89</v>
      </c>
    </row>
    <row r="77" spans="1:15" ht="21" customHeight="1">
      <c r="A77" s="62"/>
      <c r="B77" s="117"/>
      <c r="C77" s="58">
        <f>SUM('Page 1'!K39)</f>
        <v>2894</v>
      </c>
      <c r="D77" s="58">
        <f>SUM('Page 1'!K49)</f>
        <v>0</v>
      </c>
      <c r="E77" s="58">
        <f>SUM('Page 1'!K61)</f>
        <v>0</v>
      </c>
      <c r="F77" s="58">
        <f>SUM('Page 1'!K71)</f>
        <v>0</v>
      </c>
      <c r="G77" s="296" t="s">
        <v>90</v>
      </c>
      <c r="H77" s="297"/>
      <c r="I77" s="58">
        <f>SUM('Page 1'!I72)</f>
        <v>4730</v>
      </c>
      <c r="J77" s="53"/>
      <c r="K77" s="58">
        <f>SUM('Page 1'!K73)</f>
        <v>2894</v>
      </c>
      <c r="O77" s="118"/>
    </row>
    <row r="78" spans="1:15" ht="21" customHeight="1">
      <c r="A78" s="62"/>
      <c r="B78" s="117"/>
      <c r="C78" s="58">
        <f>SUM(K40)</f>
        <v>1800</v>
      </c>
      <c r="D78" s="58">
        <f>SUM('Page 2'!K50)</f>
        <v>0</v>
      </c>
      <c r="E78" s="58">
        <f>SUM(K62)</f>
        <v>0</v>
      </c>
      <c r="F78" s="58">
        <f>SUM('Page 2'!K72)</f>
        <v>0</v>
      </c>
      <c r="G78" s="296" t="s">
        <v>91</v>
      </c>
      <c r="H78" s="297"/>
      <c r="I78" s="58">
        <f>SUM('Page 2'!I73)</f>
        <v>3000</v>
      </c>
      <c r="J78" s="59"/>
      <c r="K78" s="58">
        <f>SUM(C78:F78)</f>
        <v>1800</v>
      </c>
      <c r="O78" s="118"/>
    </row>
    <row r="79" spans="1:15" ht="21" customHeight="1">
      <c r="A79" s="62"/>
      <c r="B79" s="117"/>
      <c r="C79" s="58">
        <f>SUM('Page 3'!K40)</f>
        <v>7465.4</v>
      </c>
      <c r="D79" s="58">
        <f>SUM('Page 3'!K50)</f>
        <v>0</v>
      </c>
      <c r="E79" s="58">
        <f>SUM('Page 3'!K62)</f>
        <v>0</v>
      </c>
      <c r="F79" s="58">
        <f>SUM('Page 3'!K72)</f>
        <v>0</v>
      </c>
      <c r="G79" s="296" t="s">
        <v>92</v>
      </c>
      <c r="H79" s="297"/>
      <c r="I79" s="58">
        <f>SUM('Page 3'!I73)</f>
        <v>10089</v>
      </c>
      <c r="J79" s="59"/>
      <c r="K79" s="58">
        <f>SUM(C79:F79)</f>
        <v>7465.4</v>
      </c>
      <c r="O79" s="118"/>
    </row>
    <row r="80" spans="1:15" ht="21" customHeight="1">
      <c r="A80" s="62"/>
      <c r="B80" s="117"/>
      <c r="C80" s="58">
        <f>SUM('Page 4'!K40)</f>
        <v>0</v>
      </c>
      <c r="D80" s="58">
        <f>SUM('Page 4'!K50)</f>
        <v>0</v>
      </c>
      <c r="E80" s="58">
        <f>SUM('Page 4'!K62)</f>
        <v>0</v>
      </c>
      <c r="F80" s="58">
        <f>SUM('Page 4'!K72)</f>
        <v>0</v>
      </c>
      <c r="G80" s="296" t="s">
        <v>93</v>
      </c>
      <c r="H80" s="297"/>
      <c r="I80" s="58">
        <f>SUM('Page 4'!I73)</f>
        <v>0</v>
      </c>
      <c r="J80" s="59"/>
      <c r="K80" s="58">
        <f>SUM(C80:F80)</f>
        <v>0</v>
      </c>
      <c r="O80" s="118"/>
    </row>
    <row r="81" spans="1:15" ht="21" customHeight="1">
      <c r="A81" s="62"/>
      <c r="B81" s="117"/>
      <c r="C81" s="60"/>
      <c r="D81" s="61"/>
      <c r="E81" s="61"/>
      <c r="F81" s="61"/>
      <c r="G81" s="62"/>
      <c r="H81" s="63"/>
      <c r="I81" s="63"/>
      <c r="J81" s="62"/>
      <c r="K81" s="61"/>
      <c r="O81" s="118"/>
    </row>
    <row r="82" spans="1:15" ht="21" customHeight="1">
      <c r="A82" s="62"/>
      <c r="B82" s="117"/>
      <c r="C82" s="58">
        <f>SUM(C77:C80)</f>
        <v>12159.4</v>
      </c>
      <c r="D82" s="58">
        <f>SUM(D77:D80)</f>
        <v>0</v>
      </c>
      <c r="E82" s="58">
        <f>SUM(E77:E80)</f>
        <v>0</v>
      </c>
      <c r="F82" s="58">
        <f>SUM(F77:F80)</f>
        <v>0</v>
      </c>
      <c r="G82" s="52" t="s">
        <v>94</v>
      </c>
      <c r="H82" s="64"/>
      <c r="I82" s="58">
        <f>SUM(I77:I80)</f>
        <v>17819</v>
      </c>
      <c r="J82" s="59"/>
      <c r="K82" s="58">
        <f>SUM(K77:K80)</f>
        <v>12159.4</v>
      </c>
      <c r="O82" s="118"/>
    </row>
    <row r="83" spans="1:15" ht="21" customHeight="1">
      <c r="A83" s="115"/>
      <c r="B83" s="116"/>
      <c r="C83" s="20"/>
      <c r="D83" s="115"/>
      <c r="E83" s="115"/>
      <c r="F83" s="119"/>
      <c r="G83" s="115"/>
      <c r="H83" s="120"/>
      <c r="I83" s="120"/>
      <c r="J83" s="115"/>
      <c r="K83" s="115"/>
    </row>
    <row r="84" spans="1:15" ht="21" customHeight="1">
      <c r="B84" s="121"/>
      <c r="C84" s="20"/>
      <c r="D84" s="20"/>
      <c r="E84" s="20"/>
      <c r="F84" s="122"/>
      <c r="J84" s="20"/>
      <c r="K84" s="20"/>
    </row>
    <row r="85" spans="1:15" ht="16">
      <c r="B85" s="9"/>
      <c r="F85" s="9"/>
    </row>
    <row r="86" spans="1:15" ht="16">
      <c r="B86" s="9"/>
      <c r="F86" s="9"/>
    </row>
    <row r="87" spans="1:15" ht="16">
      <c r="B87" s="9"/>
      <c r="F87" s="9"/>
    </row>
    <row r="88" spans="1:15" ht="16">
      <c r="B88" s="9"/>
      <c r="F88" s="9"/>
    </row>
    <row r="89" spans="1:15" ht="16">
      <c r="B89" s="9"/>
      <c r="F89" s="9"/>
    </row>
    <row r="90" spans="1:15" ht="16">
      <c r="H90" s="9"/>
      <c r="I90" s="9"/>
    </row>
    <row r="91" spans="1:15" ht="16">
      <c r="H91" s="9"/>
      <c r="I91" s="9"/>
    </row>
    <row r="92" spans="1:15" ht="16">
      <c r="H92" s="9"/>
      <c r="I92" s="9"/>
    </row>
    <row r="93" spans="1:15" ht="16">
      <c r="H93" s="9"/>
      <c r="I93" s="9"/>
    </row>
    <row r="94" spans="1:15" ht="16">
      <c r="H94" s="9"/>
      <c r="I94" s="9"/>
    </row>
    <row r="95" spans="1:15" ht="16">
      <c r="H95" s="9"/>
      <c r="I95" s="9"/>
    </row>
    <row r="96" spans="1:15" ht="14.25" hidden="1" customHeight="1">
      <c r="C96" s="9" t="s">
        <v>5</v>
      </c>
      <c r="D96" s="9" t="s">
        <v>7</v>
      </c>
    </row>
    <row r="97" spans="3:4" ht="14.25" hidden="1" customHeight="1"/>
    <row r="98" spans="3:4" ht="14.25" hidden="1" customHeight="1">
      <c r="C98" s="124">
        <v>0</v>
      </c>
      <c r="D98" s="124">
        <v>0</v>
      </c>
    </row>
    <row r="99" spans="3:4" ht="14.25" hidden="1" customHeight="1">
      <c r="C99" s="124">
        <v>1</v>
      </c>
      <c r="D99" s="124">
        <v>0</v>
      </c>
    </row>
    <row r="100" spans="3:4" ht="14.25" hidden="1" customHeight="1">
      <c r="C100" s="124">
        <v>2</v>
      </c>
      <c r="D100" s="124">
        <v>0</v>
      </c>
    </row>
    <row r="101" spans="3:4" ht="14.25" hidden="1" customHeight="1">
      <c r="C101" s="124">
        <v>3</v>
      </c>
      <c r="D101" s="124">
        <v>0.1</v>
      </c>
    </row>
    <row r="102" spans="3:4" ht="14.25" hidden="1" customHeight="1">
      <c r="C102" s="124">
        <v>4</v>
      </c>
      <c r="D102" s="124">
        <v>0.2</v>
      </c>
    </row>
    <row r="103" spans="3:4" ht="14.25" hidden="1" customHeight="1">
      <c r="C103" s="124">
        <v>5</v>
      </c>
      <c r="D103" s="124">
        <v>0.3</v>
      </c>
    </row>
    <row r="104" spans="3:4" ht="14.25" hidden="1" customHeight="1">
      <c r="C104" s="124">
        <v>6</v>
      </c>
      <c r="D104" s="124">
        <v>0.4</v>
      </c>
    </row>
  </sheetData>
  <mergeCells count="7">
    <mergeCell ref="C1:D1"/>
    <mergeCell ref="B3:C3"/>
    <mergeCell ref="G78:H78"/>
    <mergeCell ref="G80:H80"/>
    <mergeCell ref="G79:H79"/>
    <mergeCell ref="G77:H77"/>
    <mergeCell ref="D3:F3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04"/>
  <sheetViews>
    <sheetView tabSelected="1" topLeftCell="A12" workbookViewId="0">
      <selection activeCell="I33" sqref="I32:I33"/>
    </sheetView>
  </sheetViews>
  <sheetFormatPr baseColWidth="10" defaultColWidth="8.83203125" defaultRowHeight="14.25" customHeight="1"/>
  <cols>
    <col min="1" max="1" width="3.1640625" style="173"/>
    <col min="2" max="2" width="6.5" style="224"/>
    <col min="3" max="3" width="40.5" style="173"/>
    <col min="4" max="4" width="26.5" style="173"/>
    <col min="5" max="5" width="24.1640625" style="173"/>
    <col min="6" max="6" width="16.33203125" style="189"/>
    <col min="7" max="7" width="18.5" style="173"/>
    <col min="8" max="8" width="14.5" style="178"/>
    <col min="9" max="9" width="13.5" style="178"/>
    <col min="10" max="10" width="15.6640625" style="173"/>
    <col min="11" max="11" width="13.5" style="173"/>
    <col min="12" max="13" width="10.83203125" style="173"/>
    <col min="14" max="14" width="19.83203125" style="174" hidden="1" customWidth="1"/>
    <col min="15" max="257" width="10.83203125" style="173"/>
    <col min="258" max="1024" width="10.83203125" style="9"/>
    <col min="1025" max="16384" width="8.83203125" style="9"/>
  </cols>
  <sheetData>
    <row r="1" spans="1:257" s="171" customFormat="1" ht="21" customHeight="1">
      <c r="A1" s="168"/>
      <c r="B1" s="169"/>
      <c r="C1" s="294" t="s">
        <v>95</v>
      </c>
      <c r="D1" s="294"/>
      <c r="E1" s="125" t="s">
        <v>96</v>
      </c>
      <c r="F1" s="126" t="s">
        <v>185</v>
      </c>
      <c r="G1" s="125"/>
      <c r="H1" s="128"/>
      <c r="I1" s="128"/>
      <c r="J1" s="125"/>
      <c r="K1" s="125"/>
      <c r="L1" s="225"/>
      <c r="M1" s="225"/>
      <c r="N1" s="226"/>
      <c r="O1" s="225"/>
      <c r="P1" s="225"/>
      <c r="Q1" s="225"/>
      <c r="R1" s="225">
        <f>IF(ISERROR(I8*IF(H8&gt;6,0.4,VLOOKUP(H8,$C$51:$D$58,2,0))),0,I8*IF(H8&gt;6,0.4,VLOOKUP(H8,$C$51:$D$58,2,0)))</f>
        <v>0</v>
      </c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25"/>
      <c r="CV1" s="225"/>
      <c r="CW1" s="225"/>
      <c r="CX1" s="225"/>
      <c r="CY1" s="225"/>
      <c r="CZ1" s="225"/>
      <c r="DA1" s="225"/>
      <c r="DB1" s="225"/>
      <c r="DC1" s="225"/>
      <c r="DD1" s="225"/>
      <c r="DE1" s="225"/>
      <c r="DF1" s="225"/>
      <c r="DG1" s="225"/>
      <c r="DH1" s="225"/>
      <c r="DI1" s="225"/>
      <c r="DJ1" s="225"/>
      <c r="DK1" s="225"/>
      <c r="DL1" s="225"/>
      <c r="DM1" s="225"/>
      <c r="DN1" s="225"/>
      <c r="DO1" s="225"/>
      <c r="DP1" s="225"/>
      <c r="DQ1" s="225"/>
      <c r="DR1" s="225"/>
      <c r="DS1" s="225"/>
      <c r="DT1" s="225"/>
      <c r="DU1" s="225"/>
      <c r="DV1" s="225"/>
      <c r="DW1" s="225"/>
      <c r="DX1" s="225"/>
      <c r="DY1" s="225"/>
      <c r="DZ1" s="225"/>
      <c r="EA1" s="225"/>
      <c r="EB1" s="225"/>
      <c r="EC1" s="225"/>
      <c r="ED1" s="225"/>
      <c r="EE1" s="225"/>
      <c r="EF1" s="225"/>
      <c r="EG1" s="225"/>
      <c r="EH1" s="225"/>
      <c r="EI1" s="225"/>
      <c r="EJ1" s="225"/>
      <c r="EK1" s="225"/>
      <c r="EL1" s="225"/>
      <c r="EM1" s="225"/>
      <c r="EN1" s="225"/>
      <c r="EO1" s="225"/>
      <c r="EP1" s="225"/>
      <c r="EQ1" s="225"/>
      <c r="ER1" s="225"/>
      <c r="ES1" s="225"/>
      <c r="ET1" s="225"/>
      <c r="EU1" s="225"/>
      <c r="EV1" s="225"/>
      <c r="EW1" s="225"/>
      <c r="EX1" s="225"/>
      <c r="EY1" s="225"/>
      <c r="EZ1" s="225"/>
      <c r="FA1" s="225"/>
      <c r="FB1" s="225"/>
      <c r="FC1" s="225"/>
      <c r="FD1" s="225"/>
      <c r="FE1" s="225"/>
      <c r="FF1" s="225"/>
      <c r="FG1" s="225"/>
      <c r="FH1" s="225"/>
      <c r="FI1" s="225"/>
      <c r="FJ1" s="225"/>
      <c r="FK1" s="225"/>
      <c r="FL1" s="225"/>
      <c r="FM1" s="225"/>
      <c r="FN1" s="225"/>
      <c r="FO1" s="225"/>
      <c r="FP1" s="225"/>
      <c r="FQ1" s="225"/>
      <c r="FR1" s="225"/>
      <c r="FS1" s="225"/>
      <c r="FT1" s="225"/>
      <c r="FU1" s="225"/>
      <c r="FV1" s="225"/>
      <c r="FW1" s="225"/>
      <c r="FX1" s="225"/>
      <c r="FY1" s="225"/>
      <c r="FZ1" s="225"/>
      <c r="GA1" s="225"/>
      <c r="GB1" s="225"/>
      <c r="GC1" s="225"/>
      <c r="GD1" s="225"/>
      <c r="GE1" s="225"/>
      <c r="GF1" s="225"/>
      <c r="GG1" s="225"/>
      <c r="GH1" s="225"/>
      <c r="GI1" s="225"/>
      <c r="GJ1" s="225"/>
      <c r="GK1" s="225"/>
      <c r="GL1" s="225"/>
      <c r="GM1" s="225"/>
      <c r="GN1" s="225"/>
      <c r="GO1" s="225"/>
      <c r="GP1" s="225"/>
      <c r="GQ1" s="225"/>
      <c r="GR1" s="225"/>
      <c r="GS1" s="225"/>
      <c r="GT1" s="225"/>
      <c r="GU1" s="225"/>
      <c r="GV1" s="225"/>
      <c r="GW1" s="225"/>
      <c r="GX1" s="225"/>
      <c r="GY1" s="225"/>
      <c r="GZ1" s="225"/>
      <c r="HA1" s="225"/>
      <c r="HB1" s="225"/>
      <c r="HC1" s="225"/>
      <c r="HD1" s="225"/>
      <c r="HE1" s="225"/>
      <c r="HF1" s="225"/>
      <c r="HG1" s="225"/>
      <c r="HH1" s="225"/>
      <c r="HI1" s="225"/>
      <c r="HJ1" s="225"/>
      <c r="HK1" s="225"/>
      <c r="HL1" s="225"/>
      <c r="HM1" s="225"/>
      <c r="HN1" s="225"/>
      <c r="HO1" s="225"/>
      <c r="HP1" s="225"/>
      <c r="HQ1" s="225"/>
      <c r="HR1" s="225"/>
      <c r="HS1" s="225"/>
      <c r="HT1" s="225"/>
      <c r="HU1" s="225"/>
      <c r="HV1" s="225"/>
      <c r="HW1" s="225"/>
      <c r="HX1" s="225"/>
      <c r="HY1" s="225"/>
      <c r="HZ1" s="225"/>
      <c r="IA1" s="225"/>
      <c r="IB1" s="225"/>
      <c r="IC1" s="225"/>
      <c r="ID1" s="225"/>
      <c r="IE1" s="225"/>
      <c r="IF1" s="225"/>
      <c r="IG1" s="225"/>
      <c r="IH1" s="225"/>
      <c r="II1" s="225"/>
      <c r="IJ1" s="225"/>
      <c r="IK1" s="225"/>
      <c r="IL1" s="225"/>
      <c r="IM1" s="225"/>
      <c r="IN1" s="225"/>
      <c r="IO1" s="225"/>
      <c r="IP1" s="225"/>
      <c r="IQ1" s="225"/>
      <c r="IR1" s="225"/>
      <c r="IS1" s="225"/>
      <c r="IT1" s="225"/>
      <c r="IU1" s="225"/>
      <c r="IV1" s="225"/>
      <c r="IW1" s="225"/>
    </row>
    <row r="2" spans="1:257" ht="21" customHeight="1" thickBot="1">
      <c r="A2" s="65"/>
      <c r="B2" s="70"/>
      <c r="C2" s="65"/>
      <c r="D2" s="71"/>
      <c r="E2" s="65"/>
      <c r="F2" s="72"/>
      <c r="G2" s="65"/>
      <c r="H2" s="73"/>
      <c r="I2" s="73"/>
      <c r="J2" s="65"/>
      <c r="K2" s="65"/>
    </row>
    <row r="3" spans="1:257" ht="21" customHeight="1" thickBot="1">
      <c r="A3" s="65"/>
      <c r="B3" s="301" t="s">
        <v>97</v>
      </c>
      <c r="C3" s="301"/>
      <c r="D3" s="302" t="s">
        <v>98</v>
      </c>
      <c r="E3" s="303"/>
      <c r="F3" s="304"/>
      <c r="G3" s="67"/>
      <c r="H3" s="175" t="s">
        <v>99</v>
      </c>
      <c r="I3" s="176">
        <f>SUM('Page 1'!I3)</f>
        <v>45645</v>
      </c>
      <c r="J3" s="177"/>
      <c r="K3" s="177"/>
      <c r="N3" s="77"/>
      <c r="O3" s="178"/>
      <c r="P3" s="65"/>
    </row>
    <row r="4" spans="1:257" ht="11.25" customHeight="1">
      <c r="A4" s="65"/>
      <c r="B4" s="70"/>
      <c r="E4" s="71"/>
      <c r="F4" s="179"/>
      <c r="J4" s="65"/>
      <c r="K4" s="65"/>
      <c r="N4" s="80"/>
      <c r="O4" s="70"/>
      <c r="P4" s="81"/>
    </row>
    <row r="5" spans="1:257" ht="21" customHeight="1">
      <c r="A5" s="65"/>
      <c r="B5" s="70"/>
      <c r="C5" s="180" t="s">
        <v>100</v>
      </c>
      <c r="D5" s="181"/>
      <c r="E5" s="84"/>
      <c r="F5" s="182"/>
      <c r="G5" s="181"/>
      <c r="H5" s="183"/>
      <c r="J5" s="87"/>
      <c r="K5" s="65"/>
      <c r="N5" s="80"/>
      <c r="O5" s="70"/>
      <c r="P5" s="81"/>
    </row>
    <row r="6" spans="1:257" ht="8.25" customHeight="1">
      <c r="A6" s="65"/>
      <c r="B6" s="70"/>
      <c r="C6" s="181"/>
      <c r="D6" s="181"/>
      <c r="E6" s="84"/>
      <c r="F6" s="182"/>
      <c r="G6" s="181"/>
      <c r="H6" s="183"/>
      <c r="I6" s="183"/>
      <c r="J6" s="87"/>
      <c r="K6" s="65"/>
      <c r="N6" s="80"/>
      <c r="O6" s="70"/>
      <c r="P6" s="81"/>
    </row>
    <row r="7" spans="1:257" ht="21" customHeight="1">
      <c r="A7" s="65"/>
      <c r="B7" s="70"/>
      <c r="C7" s="184" t="s">
        <v>101</v>
      </c>
      <c r="D7" s="185">
        <v>0</v>
      </c>
      <c r="E7" s="89">
        <v>1</v>
      </c>
      <c r="F7" s="185">
        <v>2</v>
      </c>
      <c r="G7" s="185">
        <v>3</v>
      </c>
      <c r="H7" s="185">
        <v>4</v>
      </c>
      <c r="I7" s="185">
        <v>5</v>
      </c>
      <c r="J7" s="89" t="s">
        <v>102</v>
      </c>
      <c r="K7" s="65"/>
      <c r="N7" s="80"/>
      <c r="O7" s="70"/>
      <c r="P7" s="81"/>
    </row>
    <row r="8" spans="1:257" ht="21" customHeight="1">
      <c r="A8" s="65"/>
      <c r="B8" s="70"/>
      <c r="C8" s="184" t="s">
        <v>103</v>
      </c>
      <c r="D8" s="186">
        <v>0</v>
      </c>
      <c r="E8" s="90">
        <v>0</v>
      </c>
      <c r="F8" s="186">
        <v>0</v>
      </c>
      <c r="G8" s="186">
        <v>0.1</v>
      </c>
      <c r="H8" s="186">
        <v>0.2</v>
      </c>
      <c r="I8" s="186">
        <v>0.3</v>
      </c>
      <c r="J8" s="90">
        <v>0.4</v>
      </c>
      <c r="K8" s="65"/>
      <c r="N8" s="80"/>
      <c r="O8" s="70"/>
      <c r="P8" s="81"/>
    </row>
    <row r="9" spans="1:257" ht="16">
      <c r="A9" s="65"/>
      <c r="B9" s="187"/>
      <c r="C9" s="188"/>
      <c r="D9" s="187"/>
      <c r="E9" s="187"/>
      <c r="J9" s="65"/>
      <c r="K9" s="65"/>
    </row>
    <row r="10" spans="1:257" ht="57" customHeight="1">
      <c r="A10" s="65"/>
      <c r="B10" s="190"/>
      <c r="C10" s="191" t="s">
        <v>104</v>
      </c>
      <c r="D10" s="191" t="s">
        <v>105</v>
      </c>
      <c r="E10" s="191" t="s">
        <v>106</v>
      </c>
      <c r="F10" s="191" t="s">
        <v>107</v>
      </c>
      <c r="G10" s="192" t="s">
        <v>108</v>
      </c>
      <c r="H10" s="192" t="s">
        <v>109</v>
      </c>
      <c r="I10" s="192" t="s">
        <v>110</v>
      </c>
      <c r="J10" s="191" t="s">
        <v>111</v>
      </c>
      <c r="K10" s="191" t="s">
        <v>112</v>
      </c>
    </row>
    <row r="11" spans="1:257" s="173" customFormat="1" ht="21" customHeight="1">
      <c r="A11" s="65"/>
      <c r="B11" s="25"/>
      <c r="C11" s="97" t="s">
        <v>113</v>
      </c>
      <c r="D11" s="97"/>
      <c r="E11" s="193"/>
      <c r="F11" s="26"/>
      <c r="G11" s="97"/>
      <c r="H11" s="99"/>
      <c r="I11" s="99"/>
      <c r="J11" s="100"/>
      <c r="K11" s="100"/>
      <c r="N11" s="174"/>
    </row>
    <row r="12" spans="1:257" ht="21" customHeight="1">
      <c r="B12" s="194"/>
      <c r="C12" s="195"/>
      <c r="D12" s="195"/>
      <c r="E12" s="195"/>
      <c r="F12" s="196"/>
      <c r="G12" s="195"/>
      <c r="H12" s="197"/>
      <c r="I12" s="198"/>
      <c r="J12" s="199"/>
      <c r="K12" s="199"/>
    </row>
    <row r="13" spans="1:257" ht="21" customHeight="1">
      <c r="A13" s="65"/>
      <c r="B13" s="105">
        <v>1</v>
      </c>
      <c r="C13" s="359" t="s">
        <v>224</v>
      </c>
      <c r="D13" s="359" t="s">
        <v>225</v>
      </c>
      <c r="E13" s="363" t="s">
        <v>3</v>
      </c>
      <c r="F13" s="364">
        <v>43720</v>
      </c>
      <c r="G13" s="361">
        <v>0</v>
      </c>
      <c r="H13" s="5">
        <f>IF(ISERROR(YEAR(N13)-YEAR(F13)+G13),0,YEAR(N13)-YEAR(F13)+G13)</f>
        <v>5</v>
      </c>
      <c r="I13" s="372">
        <v>200</v>
      </c>
      <c r="J13" s="291">
        <f>IF(ISERROR(I13*IF(H13&gt;=6,0.4,VLOOKUP(H13,C98:D104,2,FALSE()))),0,I13*IF(H13&gt;=6,0.4,VLOOKUP(H13,C98:D104,2,FALSE())))</f>
        <v>60</v>
      </c>
      <c r="K13" s="292">
        <f t="shared" ref="K13:K37" si="0">SUM(I13-J13)</f>
        <v>140</v>
      </c>
      <c r="N13" s="200">
        <f>$I$3</f>
        <v>45645</v>
      </c>
    </row>
    <row r="14" spans="1:257" ht="21" customHeight="1">
      <c r="A14" s="65"/>
      <c r="B14" s="105">
        <v>2</v>
      </c>
      <c r="C14" s="359" t="s">
        <v>226</v>
      </c>
      <c r="D14" s="359"/>
      <c r="E14" s="363"/>
      <c r="F14" s="365">
        <v>43101</v>
      </c>
      <c r="G14" s="361">
        <v>0</v>
      </c>
      <c r="H14" s="5">
        <f t="shared" ref="H14:H36" si="1">IF(ISERROR(YEAR(N14)-YEAR(F14)+G14),0,YEAR(N14)-YEAR(F14)+G14)</f>
        <v>6</v>
      </c>
      <c r="I14" s="372">
        <v>3000</v>
      </c>
      <c r="J14" s="291">
        <f>IF(ISERROR(I14*IF(H14&gt;=6,0.4,VLOOKUP(H14,C98:D104,2,FALSE()))),0,I14*IF(H14&gt;=6,0.4,VLOOKUP(H14,C98:D104,2,FALSE())))</f>
        <v>1200</v>
      </c>
      <c r="K14" s="292">
        <f t="shared" si="0"/>
        <v>1800</v>
      </c>
      <c r="N14" s="200">
        <f t="shared" ref="N14:N37" si="2">$I$3</f>
        <v>45645</v>
      </c>
    </row>
    <row r="15" spans="1:257" ht="21" customHeight="1">
      <c r="A15" s="65"/>
      <c r="B15" s="105">
        <v>3</v>
      </c>
      <c r="C15" s="359" t="s">
        <v>227</v>
      </c>
      <c r="D15" s="359"/>
      <c r="E15" s="363"/>
      <c r="F15" s="365">
        <v>43101</v>
      </c>
      <c r="G15" s="361">
        <v>0</v>
      </c>
      <c r="H15" s="5">
        <f t="shared" si="1"/>
        <v>6</v>
      </c>
      <c r="I15" s="373">
        <v>645</v>
      </c>
      <c r="J15" s="291">
        <f>IF(ISERROR(I15*IF(H15&gt;=6,0.4,VLOOKUP(H15,C98:D104,2,FALSE()))),0,I15*IF(H15&gt;=6,0.4,VLOOKUP(H15,C98:D104,2,FALSE())))</f>
        <v>258</v>
      </c>
      <c r="K15" s="292">
        <f t="shared" si="0"/>
        <v>387</v>
      </c>
      <c r="N15" s="200">
        <f t="shared" si="2"/>
        <v>45645</v>
      </c>
      <c r="R15" s="1" t="s">
        <v>114</v>
      </c>
    </row>
    <row r="16" spans="1:257" ht="21" customHeight="1">
      <c r="A16" s="65"/>
      <c r="B16" s="105">
        <v>4</v>
      </c>
      <c r="C16" s="359" t="s">
        <v>228</v>
      </c>
      <c r="D16" s="359" t="s">
        <v>229</v>
      </c>
      <c r="E16" s="363"/>
      <c r="F16" s="365">
        <v>43430</v>
      </c>
      <c r="G16" s="361">
        <v>0</v>
      </c>
      <c r="H16" s="5">
        <f t="shared" si="1"/>
        <v>6</v>
      </c>
      <c r="I16" s="373">
        <v>1284</v>
      </c>
      <c r="J16" s="291">
        <f>IF(ISERROR(I16*IF(H16&gt;=6,0.4,VLOOKUP(H16,C98:D104,2,FALSE()))),0,I16*IF(H16&gt;=6,0.4,VLOOKUP(H16,C98:D104,2,FALSE())))</f>
        <v>513.6</v>
      </c>
      <c r="K16" s="292">
        <f t="shared" si="0"/>
        <v>770.4</v>
      </c>
      <c r="N16" s="200">
        <f t="shared" si="2"/>
        <v>45645</v>
      </c>
      <c r="R16" s="1" t="s">
        <v>115</v>
      </c>
    </row>
    <row r="17" spans="1:18" ht="21" customHeight="1">
      <c r="A17" s="65"/>
      <c r="B17" s="105">
        <v>5</v>
      </c>
      <c r="C17" s="366" t="s">
        <v>230</v>
      </c>
      <c r="D17" s="366"/>
      <c r="E17" s="366"/>
      <c r="F17" s="367">
        <v>44501</v>
      </c>
      <c r="G17" s="361">
        <v>0</v>
      </c>
      <c r="H17" s="5">
        <f t="shared" si="1"/>
        <v>3</v>
      </c>
      <c r="I17" s="374">
        <v>400</v>
      </c>
      <c r="J17" s="291">
        <f>IF(ISERROR(I17*IF(H17&gt;=6,0.4,VLOOKUP(H17,C98:D104,2,FALSE()))),0,I17*IF(H17&gt;=6,0.4,VLOOKUP(H17,C98:D104,2,FALSE())))</f>
        <v>40</v>
      </c>
      <c r="K17" s="292">
        <f t="shared" si="0"/>
        <v>360</v>
      </c>
      <c r="N17" s="200">
        <f t="shared" si="2"/>
        <v>45645</v>
      </c>
      <c r="R17" s="1" t="s">
        <v>116</v>
      </c>
    </row>
    <row r="18" spans="1:18" ht="21" customHeight="1">
      <c r="A18" s="65"/>
      <c r="B18" s="105">
        <v>6</v>
      </c>
      <c r="C18" s="366" t="s">
        <v>230</v>
      </c>
      <c r="D18" s="366"/>
      <c r="E18" s="366"/>
      <c r="F18" s="367">
        <v>44501</v>
      </c>
      <c r="G18" s="361">
        <v>0</v>
      </c>
      <c r="H18" s="5">
        <f t="shared" si="1"/>
        <v>3</v>
      </c>
      <c r="I18" s="374">
        <v>400</v>
      </c>
      <c r="J18" s="291">
        <f>IF(ISERROR(I18*IF(H18&gt;=6,0.4,VLOOKUP(H18,C98:D104,2,FALSE()))),0,I18*IF(H18&gt;=6,0.4,VLOOKUP(H18,C98:D104,2,FALSE())))</f>
        <v>40</v>
      </c>
      <c r="K18" s="292">
        <f t="shared" si="0"/>
        <v>360</v>
      </c>
      <c r="N18" s="200">
        <f t="shared" si="2"/>
        <v>45645</v>
      </c>
      <c r="R18" s="1" t="s">
        <v>117</v>
      </c>
    </row>
    <row r="19" spans="1:18" ht="21" customHeight="1">
      <c r="A19" s="65"/>
      <c r="B19" s="105">
        <v>7</v>
      </c>
      <c r="C19" s="366" t="s">
        <v>230</v>
      </c>
      <c r="D19" s="366"/>
      <c r="E19" s="366"/>
      <c r="F19" s="367">
        <v>44501</v>
      </c>
      <c r="G19" s="361">
        <v>0</v>
      </c>
      <c r="H19" s="5">
        <f t="shared" si="1"/>
        <v>3</v>
      </c>
      <c r="I19" s="374">
        <v>400</v>
      </c>
      <c r="J19" s="291">
        <f>IF(ISERROR(I19*IF(H19&gt;=6,0.4,VLOOKUP(H19,C98:D104,2,FALSE()))),0,I19*IF(H19&gt;=6,0.4,VLOOKUP(H19,C98:D104,2,FALSE())))</f>
        <v>40</v>
      </c>
      <c r="K19" s="292">
        <f t="shared" si="0"/>
        <v>360</v>
      </c>
      <c r="N19" s="200">
        <f t="shared" si="2"/>
        <v>45645</v>
      </c>
      <c r="R19" s="1" t="s">
        <v>118</v>
      </c>
    </row>
    <row r="20" spans="1:18" ht="21" customHeight="1">
      <c r="A20" s="65"/>
      <c r="B20" s="105">
        <v>8</v>
      </c>
      <c r="C20" s="366" t="s">
        <v>230</v>
      </c>
      <c r="D20" s="366"/>
      <c r="E20" s="366"/>
      <c r="F20" s="367">
        <v>44501</v>
      </c>
      <c r="G20" s="361">
        <v>0</v>
      </c>
      <c r="H20" s="5">
        <f t="shared" si="1"/>
        <v>3</v>
      </c>
      <c r="I20" s="374">
        <v>400</v>
      </c>
      <c r="J20" s="291">
        <f>IF(ISERROR(I20*IF(H20&gt;=6,0.4,VLOOKUP(H20,C98:D104,2,FALSE()))),0,I20*IF(H20&gt;=6,0.4,VLOOKUP(H20,C98:D104,2,FALSE())))</f>
        <v>40</v>
      </c>
      <c r="K20" s="292">
        <f t="shared" si="0"/>
        <v>360</v>
      </c>
      <c r="M20" s="48" t="s">
        <v>119</v>
      </c>
      <c r="N20" s="200">
        <f t="shared" si="2"/>
        <v>45645</v>
      </c>
      <c r="R20" s="1" t="s">
        <v>120</v>
      </c>
    </row>
    <row r="21" spans="1:18" ht="21" customHeight="1">
      <c r="A21" s="65"/>
      <c r="B21" s="105">
        <v>9</v>
      </c>
      <c r="C21" s="366" t="s">
        <v>230</v>
      </c>
      <c r="D21" s="366"/>
      <c r="E21" s="366"/>
      <c r="F21" s="367">
        <v>44501</v>
      </c>
      <c r="G21" s="361">
        <v>0</v>
      </c>
      <c r="H21" s="5">
        <f t="shared" si="1"/>
        <v>3</v>
      </c>
      <c r="I21" s="374">
        <v>400</v>
      </c>
      <c r="J21" s="291">
        <f>IF(ISERROR(I21*IF(H21&gt;=6,0.4,VLOOKUP(H21,C98:D104,2,FALSE()))),0,I21*IF(H21&gt;=6,0.4,VLOOKUP(H21,C98:D104,2,FALSE())))</f>
        <v>40</v>
      </c>
      <c r="K21" s="292">
        <f t="shared" si="0"/>
        <v>360</v>
      </c>
      <c r="L21" s="202"/>
      <c r="N21" s="200">
        <f t="shared" si="2"/>
        <v>45645</v>
      </c>
      <c r="R21" s="107" t="s">
        <v>121</v>
      </c>
    </row>
    <row r="22" spans="1:18" ht="21" customHeight="1">
      <c r="A22" s="65"/>
      <c r="B22" s="105">
        <v>10</v>
      </c>
      <c r="C22" s="366" t="s">
        <v>230</v>
      </c>
      <c r="D22" s="366"/>
      <c r="E22" s="366"/>
      <c r="F22" s="367">
        <v>44501</v>
      </c>
      <c r="G22" s="361">
        <v>0</v>
      </c>
      <c r="H22" s="5">
        <f t="shared" si="1"/>
        <v>3</v>
      </c>
      <c r="I22" s="374">
        <v>400</v>
      </c>
      <c r="J22" s="291">
        <f>IF(ISERROR(I22*IF(H22&gt;=6,0.4,VLOOKUP(H22,C98:D104,2,FALSE()))),0,I22*IF(H22&gt;=6,0.4,VLOOKUP(H22,C98:D104,2,FALSE())))</f>
        <v>40</v>
      </c>
      <c r="K22" s="292">
        <f t="shared" si="0"/>
        <v>360</v>
      </c>
      <c r="L22" s="202"/>
      <c r="N22" s="200">
        <f t="shared" si="2"/>
        <v>45645</v>
      </c>
    </row>
    <row r="23" spans="1:18" ht="21" customHeight="1">
      <c r="A23" s="109"/>
      <c r="B23" s="110">
        <v>11</v>
      </c>
      <c r="C23" s="366" t="s">
        <v>230</v>
      </c>
      <c r="D23" s="366"/>
      <c r="E23" s="366"/>
      <c r="F23" s="367">
        <v>44501</v>
      </c>
      <c r="G23" s="361">
        <v>0</v>
      </c>
      <c r="H23" s="5">
        <f t="shared" si="1"/>
        <v>3</v>
      </c>
      <c r="I23" s="374">
        <v>400</v>
      </c>
      <c r="J23" s="291">
        <f>IF(ISERROR(I23*IF(H23&gt;=6,0.4,VLOOKUP(H23,C98:D104,2,FALSE()))),0,I23*IF(H23&gt;=6,0.4,VLOOKUP(H23,C98:D104,2,FALSE())))</f>
        <v>40</v>
      </c>
      <c r="K23" s="292">
        <f t="shared" si="0"/>
        <v>360</v>
      </c>
      <c r="L23" s="202"/>
      <c r="N23" s="200">
        <f t="shared" si="2"/>
        <v>45645</v>
      </c>
    </row>
    <row r="24" spans="1:18" ht="21" customHeight="1">
      <c r="A24" s="109"/>
      <c r="B24" s="105">
        <v>12</v>
      </c>
      <c r="C24" s="366" t="s">
        <v>230</v>
      </c>
      <c r="D24" s="366"/>
      <c r="E24" s="366"/>
      <c r="F24" s="367">
        <v>44501</v>
      </c>
      <c r="G24" s="361">
        <v>0</v>
      </c>
      <c r="H24" s="5">
        <f t="shared" si="1"/>
        <v>3</v>
      </c>
      <c r="I24" s="374">
        <v>400</v>
      </c>
      <c r="J24" s="291">
        <f>IF(ISERROR(I24*IF(H24&gt;=6,0.4,VLOOKUP(H24,C98:D104,2,FALSE()))),0,I24*IF(H24&gt;=6,0.4,VLOOKUP(H24,C98:D104,2,FALSE())))</f>
        <v>40</v>
      </c>
      <c r="K24" s="292">
        <f t="shared" si="0"/>
        <v>360</v>
      </c>
      <c r="L24" s="202"/>
      <c r="N24" s="200">
        <f t="shared" si="2"/>
        <v>45645</v>
      </c>
    </row>
    <row r="25" spans="1:18" ht="21" customHeight="1">
      <c r="A25" s="109"/>
      <c r="B25" s="14">
        <v>13</v>
      </c>
      <c r="C25" s="366" t="s">
        <v>230</v>
      </c>
      <c r="D25" s="366"/>
      <c r="E25" s="366"/>
      <c r="F25" s="367">
        <v>44501</v>
      </c>
      <c r="G25" s="361">
        <v>0</v>
      </c>
      <c r="H25" s="5">
        <f t="shared" si="1"/>
        <v>3</v>
      </c>
      <c r="I25" s="374">
        <v>400</v>
      </c>
      <c r="J25" s="291">
        <f>IF(ISERROR(I25*IF(H25&gt;=6,0.4,VLOOKUP(H25,C98:D104,2,FALSE()))),0,I25*IF(H25&gt;=6,0.4,VLOOKUP(H25,C98:D104,2,FALSE())))</f>
        <v>40</v>
      </c>
      <c r="K25" s="292">
        <f t="shared" si="0"/>
        <v>360</v>
      </c>
      <c r="L25" s="202"/>
      <c r="N25" s="200">
        <f t="shared" si="2"/>
        <v>45645</v>
      </c>
    </row>
    <row r="26" spans="1:18" ht="21" customHeight="1">
      <c r="A26" s="109"/>
      <c r="B26" s="14">
        <v>14</v>
      </c>
      <c r="C26" s="366" t="s">
        <v>230</v>
      </c>
      <c r="D26" s="366"/>
      <c r="E26" s="366"/>
      <c r="F26" s="367">
        <v>44501</v>
      </c>
      <c r="G26" s="361">
        <v>0</v>
      </c>
      <c r="H26" s="5">
        <f t="shared" si="1"/>
        <v>3</v>
      </c>
      <c r="I26" s="374">
        <v>400</v>
      </c>
      <c r="J26" s="291">
        <f>IF(ISERROR(I26*IF(H26&gt;=6,0.4,VLOOKUP(H26,C98:D104,2,FALSE()))),0,I26*IF(H26&gt;=6,0.4,VLOOKUP(H26,C98:D104,2,FALSE())))</f>
        <v>40</v>
      </c>
      <c r="K26" s="292">
        <f t="shared" si="0"/>
        <v>360</v>
      </c>
      <c r="L26" s="202"/>
      <c r="N26" s="200">
        <f t="shared" si="2"/>
        <v>45645</v>
      </c>
    </row>
    <row r="27" spans="1:18" ht="21" customHeight="1">
      <c r="A27" s="109"/>
      <c r="B27" s="14">
        <v>15</v>
      </c>
      <c r="C27" s="368"/>
      <c r="D27" s="368"/>
      <c r="E27" s="368"/>
      <c r="F27" s="369"/>
      <c r="G27" s="283" t="s">
        <v>3</v>
      </c>
      <c r="H27" s="5">
        <f t="shared" si="1"/>
        <v>0</v>
      </c>
      <c r="I27" s="287"/>
      <c r="J27" s="291">
        <f>IF(ISERROR(I27*IF(H27&gt;=6,0.4,VLOOKUP(H27,C98:D104,2,FALSE()))),0,I27*IF(H27&gt;=6,0.4,VLOOKUP(H27,C98:D104,2,FALSE())))</f>
        <v>0</v>
      </c>
      <c r="K27" s="292">
        <f t="shared" si="0"/>
        <v>0</v>
      </c>
      <c r="L27" s="202"/>
      <c r="N27" s="200">
        <f t="shared" si="2"/>
        <v>45645</v>
      </c>
    </row>
    <row r="28" spans="1:18" ht="21" customHeight="1">
      <c r="A28" s="109"/>
      <c r="B28" s="14">
        <v>16</v>
      </c>
      <c r="C28" s="370" t="s">
        <v>231</v>
      </c>
      <c r="D28" s="151" t="s">
        <v>22</v>
      </c>
      <c r="E28" s="151"/>
      <c r="F28" s="371">
        <v>44866</v>
      </c>
      <c r="G28" s="361">
        <v>0</v>
      </c>
      <c r="H28" s="5">
        <f t="shared" si="1"/>
        <v>2</v>
      </c>
      <c r="I28" s="375">
        <v>320</v>
      </c>
      <c r="J28" s="291">
        <f>IF(ISERROR(I28*IF(H28&gt;=6,0.4,VLOOKUP(H28,C98:D104,2,FALSE()))),0,I28*IF(H28&gt;=6,0.4,VLOOKUP(H28,C98:D104,2,FALSE())))</f>
        <v>0</v>
      </c>
      <c r="K28" s="292">
        <f t="shared" si="0"/>
        <v>320</v>
      </c>
      <c r="L28" s="202"/>
      <c r="N28" s="200">
        <f t="shared" si="2"/>
        <v>45645</v>
      </c>
    </row>
    <row r="29" spans="1:18" ht="21" customHeight="1">
      <c r="A29" s="109"/>
      <c r="B29" s="14">
        <v>17</v>
      </c>
      <c r="C29" s="370" t="s">
        <v>231</v>
      </c>
      <c r="D29" s="151" t="s">
        <v>3</v>
      </c>
      <c r="E29" s="151"/>
      <c r="F29" s="371">
        <v>43770</v>
      </c>
      <c r="G29" s="361">
        <v>0</v>
      </c>
      <c r="H29" s="5">
        <f t="shared" si="1"/>
        <v>5</v>
      </c>
      <c r="I29" s="375">
        <v>320</v>
      </c>
      <c r="J29" s="291">
        <f>IF(ISERROR(I29*IF(H29&gt;=6,0.4,VLOOKUP(H29,C98:D104,2,FALSE()))),0,I29*IF(H29&gt;=6,0.4,VLOOKUP(H29,C98:D104,2,FALSE())))</f>
        <v>96</v>
      </c>
      <c r="K29" s="292">
        <f t="shared" si="0"/>
        <v>224</v>
      </c>
      <c r="L29" s="202"/>
      <c r="M29" s="48" t="s">
        <v>122</v>
      </c>
      <c r="N29" s="200">
        <f t="shared" si="2"/>
        <v>45645</v>
      </c>
    </row>
    <row r="30" spans="1:18" ht="21" customHeight="1">
      <c r="A30" s="109"/>
      <c r="B30" s="14">
        <v>18</v>
      </c>
      <c r="C30" s="370" t="s">
        <v>231</v>
      </c>
      <c r="D30" s="151"/>
      <c r="E30" s="151"/>
      <c r="F30" s="371">
        <v>43770</v>
      </c>
      <c r="G30" s="361">
        <v>0</v>
      </c>
      <c r="H30" s="5">
        <f t="shared" si="1"/>
        <v>5</v>
      </c>
      <c r="I30" s="375">
        <v>320</v>
      </c>
      <c r="J30" s="291">
        <f>IF(ISERROR(I30*IF(H30&gt;=6,0.4,VLOOKUP(H30,C98:D104,2,FALSE()))),0,I30*IF(H30&gt;=6,0.4,VLOOKUP(H30,C98:D104,2,FALSE())))</f>
        <v>96</v>
      </c>
      <c r="K30" s="292">
        <f t="shared" si="0"/>
        <v>224</v>
      </c>
      <c r="L30" s="202"/>
      <c r="N30" s="200">
        <f t="shared" si="2"/>
        <v>45645</v>
      </c>
    </row>
    <row r="31" spans="1:18" ht="21" customHeight="1">
      <c r="A31" s="109"/>
      <c r="B31" s="14">
        <v>19</v>
      </c>
      <c r="C31" s="150"/>
      <c r="D31" s="151"/>
      <c r="E31" s="151"/>
      <c r="F31" s="145"/>
      <c r="G31" s="283" t="s">
        <v>3</v>
      </c>
      <c r="H31" s="5">
        <f t="shared" si="1"/>
        <v>0</v>
      </c>
      <c r="I31" s="287"/>
      <c r="J31" s="291">
        <f>IF(ISERROR(I31*IF(H31&gt;=6,0.4,VLOOKUP(H31,C98:D104,2,FALSE()))),0,I31*IF(H31&gt;=6,0.4,VLOOKUP(H31,C98:D104,2,FALSE())))</f>
        <v>0</v>
      </c>
      <c r="K31" s="292">
        <f t="shared" si="0"/>
        <v>0</v>
      </c>
      <c r="L31" s="202"/>
      <c r="N31" s="200">
        <f t="shared" si="2"/>
        <v>45645</v>
      </c>
    </row>
    <row r="32" spans="1:18" ht="21" customHeight="1">
      <c r="A32" s="109"/>
      <c r="B32" s="14">
        <v>20</v>
      </c>
      <c r="C32" s="150"/>
      <c r="D32" s="151"/>
      <c r="E32" s="151"/>
      <c r="F32" s="145"/>
      <c r="G32" s="283" t="s">
        <v>3</v>
      </c>
      <c r="H32" s="5">
        <f t="shared" si="1"/>
        <v>0</v>
      </c>
      <c r="I32" s="287"/>
      <c r="J32" s="291">
        <f>IF(ISERROR(I32*IF(H32&gt;=6,0.4,VLOOKUP(H32,C98:D104,2,FALSE()))),0,I32*IF(H32&gt;=6,0.4,VLOOKUP(H32,C98:D104,2,FALSE())))</f>
        <v>0</v>
      </c>
      <c r="K32" s="292">
        <f t="shared" si="0"/>
        <v>0</v>
      </c>
      <c r="L32" s="202"/>
      <c r="N32" s="200">
        <f>$I$3</f>
        <v>45645</v>
      </c>
    </row>
    <row r="33" spans="1:14" ht="21" customHeight="1">
      <c r="A33" s="109"/>
      <c r="B33" s="14">
        <v>21</v>
      </c>
      <c r="C33" s="150"/>
      <c r="D33" s="151"/>
      <c r="E33" s="151"/>
      <c r="F33" s="145"/>
      <c r="G33" s="283" t="s">
        <v>22</v>
      </c>
      <c r="H33" s="5">
        <f t="shared" si="1"/>
        <v>0</v>
      </c>
      <c r="I33" s="287"/>
      <c r="J33" s="291">
        <f>IF(ISERROR(I33*IF(H33&gt;=6,0.4,VLOOKUP(H33,C98:D104,2,FALSE()))),0,I33*IF(H33&gt;=6,0.4,VLOOKUP(H33,C98:D104,2,FALSE())))</f>
        <v>0</v>
      </c>
      <c r="K33" s="292">
        <f t="shared" si="0"/>
        <v>0</v>
      </c>
      <c r="L33" s="202"/>
      <c r="N33" s="200">
        <f t="shared" si="2"/>
        <v>45645</v>
      </c>
    </row>
    <row r="34" spans="1:14" ht="21" customHeight="1">
      <c r="A34" s="65"/>
      <c r="B34" s="105">
        <v>22</v>
      </c>
      <c r="C34" s="150"/>
      <c r="D34" s="151"/>
      <c r="E34" s="151"/>
      <c r="F34" s="145"/>
      <c r="G34" s="283" t="s">
        <v>3</v>
      </c>
      <c r="H34" s="5">
        <f t="shared" si="1"/>
        <v>0</v>
      </c>
      <c r="I34" s="287"/>
      <c r="J34" s="291">
        <f>IF(ISERROR(I34*IF(H34&gt;=6,0.4,VLOOKUP(H34,C98:D104,2,FALSE()))),0,I34*IF(H34&gt;=6,0.4,VLOOKUP(H34,C98:D104,2,FALSE())))</f>
        <v>0</v>
      </c>
      <c r="K34" s="292">
        <f t="shared" si="0"/>
        <v>0</v>
      </c>
      <c r="N34" s="200">
        <f t="shared" si="2"/>
        <v>45645</v>
      </c>
    </row>
    <row r="35" spans="1:14" ht="21" customHeight="1">
      <c r="A35" s="65"/>
      <c r="B35" s="105">
        <v>23</v>
      </c>
      <c r="C35" s="150"/>
      <c r="D35" s="151"/>
      <c r="E35" s="151"/>
      <c r="F35" s="145"/>
      <c r="G35" s="283" t="s">
        <v>3</v>
      </c>
      <c r="H35" s="5">
        <f t="shared" si="1"/>
        <v>0</v>
      </c>
      <c r="I35" s="287"/>
      <c r="J35" s="291">
        <f>IF(ISERROR(I35*IF(H35&gt;=6,0.4,VLOOKUP(H35,C98:D104,2,FALSE()))),0,I35*IF(H35&gt;=6,0.4,VLOOKUP(H35,C98:D104,2,FALSE())))</f>
        <v>0</v>
      </c>
      <c r="K35" s="292">
        <f t="shared" si="0"/>
        <v>0</v>
      </c>
      <c r="N35" s="200">
        <f t="shared" si="2"/>
        <v>45645</v>
      </c>
    </row>
    <row r="36" spans="1:14" ht="21" customHeight="1">
      <c r="A36" s="65"/>
      <c r="B36" s="105">
        <v>24</v>
      </c>
      <c r="C36" s="150"/>
      <c r="D36" s="151"/>
      <c r="E36" s="150"/>
      <c r="F36" s="145"/>
      <c r="G36" s="283" t="s">
        <v>3</v>
      </c>
      <c r="H36" s="5">
        <f t="shared" si="1"/>
        <v>0</v>
      </c>
      <c r="I36" s="287"/>
      <c r="J36" s="291">
        <f>IF(ISERROR(I36*IF(H36&gt;=6,0.4,VLOOKUP(H36,C98:D104,2,FALSE()))),0,I36*IF(H36&gt;=6,0.4,VLOOKUP(H36,C98:D104,2,FALSE())))</f>
        <v>0</v>
      </c>
      <c r="K36" s="292">
        <f t="shared" si="0"/>
        <v>0</v>
      </c>
      <c r="N36" s="200">
        <f t="shared" si="2"/>
        <v>45645</v>
      </c>
    </row>
    <row r="37" spans="1:14" ht="21" customHeight="1">
      <c r="A37" s="65"/>
      <c r="B37" s="105">
        <v>25</v>
      </c>
      <c r="C37" s="7"/>
      <c r="D37" s="7"/>
      <c r="E37" s="8"/>
      <c r="F37" s="282"/>
      <c r="G37" s="283" t="s">
        <v>3</v>
      </c>
      <c r="H37" s="5">
        <f>IF(ISERROR(YEAR(N37)-YEAR(F37)+G37),0,YEAR(N37)-YEAR(F37)+G37)</f>
        <v>0</v>
      </c>
      <c r="I37" s="287"/>
      <c r="J37" s="291">
        <f>IF(ISERROR(I37*IF(H37&gt;=6,0.4,VLOOKUP(H37,C98:D104,2,FALSE()))),0,I37*IF(H37&gt;=6,0.4,VLOOKUP(H37,C98:D104,2,FALSE())))</f>
        <v>0</v>
      </c>
      <c r="K37" s="292">
        <f t="shared" si="0"/>
        <v>0</v>
      </c>
      <c r="N37" s="200">
        <f t="shared" si="2"/>
        <v>45645</v>
      </c>
    </row>
    <row r="38" spans="1:14" ht="21" customHeight="1">
      <c r="A38" s="65"/>
      <c r="B38" s="105"/>
      <c r="C38" s="9" t="s">
        <v>3</v>
      </c>
      <c r="D38" s="10" t="s">
        <v>3</v>
      </c>
      <c r="E38" s="9"/>
      <c r="F38" s="11" t="s">
        <v>3</v>
      </c>
      <c r="G38" s="12" t="s">
        <v>3</v>
      </c>
      <c r="H38" s="79"/>
      <c r="I38" s="113"/>
      <c r="J38" s="9"/>
      <c r="K38" s="9"/>
    </row>
    <row r="39" spans="1:14" ht="11.25" customHeight="1">
      <c r="A39" s="65"/>
      <c r="B39" s="14"/>
      <c r="C39" s="13" t="s">
        <v>3</v>
      </c>
      <c r="D39" s="14"/>
      <c r="E39" s="14"/>
      <c r="F39" s="15"/>
      <c r="G39" s="16"/>
      <c r="H39" s="17"/>
      <c r="I39" s="153"/>
      <c r="J39" s="18"/>
      <c r="K39" s="19"/>
    </row>
    <row r="40" spans="1:14" ht="21" customHeight="1">
      <c r="A40" s="65"/>
      <c r="B40" s="14"/>
      <c r="C40" s="13"/>
      <c r="D40" s="14"/>
      <c r="E40" s="14"/>
      <c r="F40" s="15"/>
      <c r="G40" s="20"/>
      <c r="H40" s="21" t="s">
        <v>30</v>
      </c>
      <c r="I40" s="154">
        <f>SUM(I13:I37)</f>
        <v>10089</v>
      </c>
      <c r="J40" s="22">
        <f>SUM(J13:J37)</f>
        <v>2623.6</v>
      </c>
      <c r="K40" s="22">
        <f>SUM(K13:K37)</f>
        <v>7465.4</v>
      </c>
    </row>
    <row r="41" spans="1:14" ht="10.5" customHeight="1">
      <c r="A41" s="65"/>
      <c r="B41" s="14"/>
      <c r="C41" s="13"/>
      <c r="D41" s="14"/>
      <c r="E41" s="14"/>
      <c r="F41" s="15"/>
      <c r="G41" s="16"/>
      <c r="H41" s="17"/>
      <c r="I41" s="155"/>
      <c r="J41" s="18"/>
      <c r="K41" s="19"/>
    </row>
    <row r="42" spans="1:14" ht="21" customHeight="1">
      <c r="A42" s="65"/>
      <c r="B42" s="25"/>
      <c r="C42" s="24" t="s">
        <v>31</v>
      </c>
      <c r="D42" s="25"/>
      <c r="E42" s="25"/>
      <c r="F42" s="26"/>
      <c r="G42" s="27"/>
      <c r="H42" s="28"/>
      <c r="I42" s="156"/>
      <c r="J42" s="30"/>
      <c r="K42" s="31"/>
    </row>
    <row r="43" spans="1:14" ht="21" customHeight="1">
      <c r="A43" s="65"/>
      <c r="B43" s="14"/>
      <c r="C43" s="13"/>
      <c r="D43" s="14"/>
      <c r="E43" s="14"/>
      <c r="F43" s="15"/>
      <c r="G43" s="16"/>
      <c r="H43" s="17"/>
      <c r="I43" s="157"/>
      <c r="J43" s="18"/>
      <c r="K43" s="19"/>
    </row>
    <row r="44" spans="1:14" ht="21" customHeight="1">
      <c r="A44" s="65"/>
      <c r="B44" s="14">
        <v>1</v>
      </c>
      <c r="C44" s="158"/>
      <c r="D44" s="158"/>
      <c r="E44" s="159"/>
      <c r="F44" s="282"/>
      <c r="G44" s="3" t="s">
        <v>3</v>
      </c>
      <c r="H44" s="5">
        <f t="shared" ref="H44:H48" si="3">IF(ISERROR(YEAR(N44)-YEAR(F44)+G44),0,YEAR(N44)-YEAR(F44)+G44)</f>
        <v>0</v>
      </c>
      <c r="I44" s="289"/>
      <c r="J44" s="291">
        <f>IF(ISERROR(I44*IF(H44&gt;=6,0.4,VLOOKUP(H44,C98:D104,2,FALSE()))),0,I44*IF(H44&gt;=6,0.4,VLOOKUP(H44,C98:D104,2,FALSE())))</f>
        <v>0</v>
      </c>
      <c r="K44" s="292">
        <f>SUM(I44-J44)</f>
        <v>0</v>
      </c>
      <c r="N44" s="200">
        <f t="shared" ref="N44:N48" si="4">$I$3</f>
        <v>45645</v>
      </c>
    </row>
    <row r="45" spans="1:14" ht="21" customHeight="1">
      <c r="A45" s="65"/>
      <c r="B45" s="14">
        <v>2</v>
      </c>
      <c r="C45" s="158"/>
      <c r="D45" s="158"/>
      <c r="E45" s="158"/>
      <c r="F45" s="282"/>
      <c r="G45" s="3" t="s">
        <v>3</v>
      </c>
      <c r="H45" s="5">
        <f t="shared" si="3"/>
        <v>0</v>
      </c>
      <c r="I45" s="289"/>
      <c r="J45" s="291">
        <f>IF(ISERROR(I45*IF(H45&gt;=6,0.4,VLOOKUP(H45,C98:D104,2,FALSE()))),0,I45*IF(H45&gt;=6,0.4,VLOOKUP(H45,C98:D104,2,FALSE())))</f>
        <v>0</v>
      </c>
      <c r="K45" s="292">
        <f>SUM(I45-J45)</f>
        <v>0</v>
      </c>
      <c r="N45" s="200">
        <f t="shared" si="4"/>
        <v>45645</v>
      </c>
    </row>
    <row r="46" spans="1:14" ht="21" customHeight="1">
      <c r="A46" s="65"/>
      <c r="B46" s="14">
        <v>3</v>
      </c>
      <c r="C46" s="158"/>
      <c r="D46" s="158"/>
      <c r="E46" s="159"/>
      <c r="F46" s="282"/>
      <c r="G46" s="3" t="s">
        <v>3</v>
      </c>
      <c r="H46" s="5">
        <f t="shared" si="3"/>
        <v>0</v>
      </c>
      <c r="I46" s="289"/>
      <c r="J46" s="291">
        <f>IF(ISERROR(I46*IF(H46&gt;=6,0.4,VLOOKUP(H46,C98:D104,2,FALSE()))),0,I46*IF(H46&gt;=6,0.4,VLOOKUP(H46,C98:D104,2,FALSE())))</f>
        <v>0</v>
      </c>
      <c r="K46" s="292">
        <f>SUM(I46-J46)</f>
        <v>0</v>
      </c>
      <c r="N46" s="200">
        <f t="shared" si="4"/>
        <v>45645</v>
      </c>
    </row>
    <row r="47" spans="1:14" ht="21" customHeight="1">
      <c r="A47" s="65"/>
      <c r="B47" s="14">
        <v>4</v>
      </c>
      <c r="C47" s="7"/>
      <c r="D47" s="7"/>
      <c r="E47" s="32"/>
      <c r="F47" s="282"/>
      <c r="G47" s="3" t="s">
        <v>3</v>
      </c>
      <c r="H47" s="5">
        <f t="shared" si="3"/>
        <v>0</v>
      </c>
      <c r="I47" s="290"/>
      <c r="J47" s="291">
        <f>IF(ISERROR(I47*IF(H47&gt;=6,0.4,VLOOKUP(H47,C98:D104,2,FALSE()))),0,I47*IF(H47&gt;=6,0.4,VLOOKUP(H47,C98:D104,2,FALSE())))</f>
        <v>0</v>
      </c>
      <c r="K47" s="292">
        <f>SUM(I47-J47)</f>
        <v>0</v>
      </c>
      <c r="N47" s="200">
        <f t="shared" si="4"/>
        <v>45645</v>
      </c>
    </row>
    <row r="48" spans="1:14" ht="21" customHeight="1">
      <c r="A48" s="65"/>
      <c r="B48" s="14">
        <v>5</v>
      </c>
      <c r="C48" s="33"/>
      <c r="D48" s="34"/>
      <c r="E48" s="34"/>
      <c r="F48" s="282"/>
      <c r="G48" s="3" t="s">
        <v>3</v>
      </c>
      <c r="H48" s="5">
        <f t="shared" si="3"/>
        <v>0</v>
      </c>
      <c r="I48" s="290"/>
      <c r="J48" s="291">
        <f>IF(ISERROR(I48*IF(H48&gt;=6,0.4,VLOOKUP(H48,C98:D104,2,FALSE()))),0,I48*IF(H48&gt;=6,0.4,VLOOKUP(H48,C98:D104,2,FALSE())))</f>
        <v>0</v>
      </c>
      <c r="K48" s="292">
        <f>SUM(I48-J48)</f>
        <v>0</v>
      </c>
      <c r="N48" s="200">
        <f t="shared" si="4"/>
        <v>45645</v>
      </c>
    </row>
    <row r="49" spans="1:14" s="173" customFormat="1" ht="8.25" customHeight="1">
      <c r="A49" s="65"/>
      <c r="B49" s="14"/>
      <c r="C49" s="13"/>
      <c r="D49" s="14"/>
      <c r="E49" s="14"/>
      <c r="F49" s="15"/>
      <c r="G49" s="20" t="s">
        <v>3</v>
      </c>
      <c r="H49" s="35"/>
      <c r="I49" s="160"/>
      <c r="J49" s="36"/>
      <c r="K49" s="36"/>
      <c r="N49" s="174"/>
    </row>
    <row r="50" spans="1:14" s="173" customFormat="1" ht="21" customHeight="1">
      <c r="A50" s="65"/>
      <c r="B50" s="14"/>
      <c r="C50" s="13"/>
      <c r="D50" s="14"/>
      <c r="E50" s="14"/>
      <c r="F50" s="15"/>
      <c r="G50" s="20"/>
      <c r="H50" s="21" t="s">
        <v>30</v>
      </c>
      <c r="I50" s="154">
        <f>SUM(I44:I48)</f>
        <v>0</v>
      </c>
      <c r="J50" s="22">
        <f>SUM(J44:J48)</f>
        <v>0</v>
      </c>
      <c r="K50" s="22">
        <f>SUM(K44:K48)</f>
        <v>0</v>
      </c>
      <c r="N50" s="174"/>
    </row>
    <row r="51" spans="1:14" ht="7.5" customHeight="1">
      <c r="A51" s="65"/>
      <c r="B51" s="14"/>
      <c r="C51" s="13"/>
      <c r="D51" s="14"/>
      <c r="E51" s="14"/>
      <c r="F51" s="15"/>
      <c r="G51" s="16"/>
      <c r="H51" s="17"/>
      <c r="I51" s="155"/>
      <c r="J51" s="18"/>
      <c r="K51" s="19"/>
    </row>
    <row r="52" spans="1:14" ht="21" customHeight="1">
      <c r="A52" s="65"/>
      <c r="B52" s="25"/>
      <c r="C52" s="24" t="s">
        <v>33</v>
      </c>
      <c r="D52" s="25"/>
      <c r="E52" s="25"/>
      <c r="F52" s="26"/>
      <c r="G52" s="27"/>
      <c r="H52" s="28"/>
      <c r="I52" s="156"/>
      <c r="J52" s="30"/>
      <c r="K52" s="31"/>
    </row>
    <row r="53" spans="1:14" ht="21" customHeight="1">
      <c r="A53" s="65"/>
      <c r="B53" s="14"/>
      <c r="C53" s="37"/>
      <c r="D53" s="38"/>
      <c r="E53" s="38"/>
      <c r="F53" s="39" t="s">
        <v>3</v>
      </c>
      <c r="G53" s="40"/>
      <c r="H53" s="41"/>
      <c r="I53" s="157"/>
      <c r="J53" s="42"/>
      <c r="K53" s="43"/>
    </row>
    <row r="54" spans="1:14" ht="21" customHeight="1">
      <c r="A54" s="65"/>
      <c r="B54" s="105">
        <v>1</v>
      </c>
      <c r="C54" s="4"/>
      <c r="D54" s="4"/>
      <c r="E54" s="4"/>
      <c r="F54" s="282"/>
      <c r="G54" s="3" t="s">
        <v>3</v>
      </c>
      <c r="H54" s="5">
        <f t="shared" ref="H54:H59" si="5">IF(ISERROR(YEAR(N54)-YEAR(F54)+G54),0,YEAR(N54)-YEAR(F54)+G54)</f>
        <v>0</v>
      </c>
      <c r="I54" s="286"/>
      <c r="J54" s="291">
        <f>IF(ISERROR(I54*IF(H54&gt;=6,0.4,VLOOKUP(H54,C98:D104,2,FALSE()))),0,I54*IF(H54&gt;=6,0.4,VLOOKUP(H54,C98:D104,2,FALSE())))</f>
        <v>0</v>
      </c>
      <c r="K54" s="292">
        <f t="shared" ref="K54:K60" si="6">SUM(I54-J54)</f>
        <v>0</v>
      </c>
      <c r="N54" s="200">
        <f t="shared" ref="N54:N60" si="7">$I$3</f>
        <v>45645</v>
      </c>
    </row>
    <row r="55" spans="1:14" ht="21" customHeight="1">
      <c r="A55" s="65"/>
      <c r="B55" s="105">
        <v>2</v>
      </c>
      <c r="C55" s="4"/>
      <c r="D55" s="4"/>
      <c r="E55" s="4"/>
      <c r="F55" s="282"/>
      <c r="G55" s="3" t="s">
        <v>3</v>
      </c>
      <c r="H55" s="5">
        <f t="shared" si="5"/>
        <v>0</v>
      </c>
      <c r="I55" s="287"/>
      <c r="J55" s="291">
        <f>IF(ISERROR(I55*IF(H55&gt;=6,0.4,VLOOKUP(H55,C98:D104,2,FALSE()))),0,I55*IF(H55&gt;=6,0.4,VLOOKUP(H55,C98:D104,2,FALSE())))</f>
        <v>0</v>
      </c>
      <c r="K55" s="292">
        <f>SUM(I55-J55)</f>
        <v>0</v>
      </c>
      <c r="N55" s="200">
        <f t="shared" si="7"/>
        <v>45645</v>
      </c>
    </row>
    <row r="56" spans="1:14" ht="21" customHeight="1">
      <c r="A56" s="65"/>
      <c r="B56" s="105">
        <v>3</v>
      </c>
      <c r="C56" s="4"/>
      <c r="D56" s="4"/>
      <c r="E56" s="4"/>
      <c r="F56" s="282"/>
      <c r="G56" s="3" t="s">
        <v>3</v>
      </c>
      <c r="H56" s="5">
        <f t="shared" si="5"/>
        <v>0</v>
      </c>
      <c r="I56" s="287"/>
      <c r="J56" s="291">
        <f>IF(ISERROR(I56*IF(H56&gt;=6,0.4,VLOOKUP(H56,C98:D104,2,FALSE()))),0,I56*IF(H56&gt;=6,0.4,VLOOKUP(H56,C98:D104,2,FALSE())))</f>
        <v>0</v>
      </c>
      <c r="K56" s="292">
        <f>SUM(I56-J56)</f>
        <v>0</v>
      </c>
      <c r="N56" s="200">
        <f t="shared" si="7"/>
        <v>45645</v>
      </c>
    </row>
    <row r="57" spans="1:14" ht="21" customHeight="1">
      <c r="A57" s="65"/>
      <c r="B57" s="105">
        <v>4</v>
      </c>
      <c r="C57" s="4"/>
      <c r="D57" s="4"/>
      <c r="E57" s="4"/>
      <c r="F57" s="282"/>
      <c r="G57" s="3" t="s">
        <v>3</v>
      </c>
      <c r="H57" s="5">
        <f t="shared" si="5"/>
        <v>0</v>
      </c>
      <c r="I57" s="287"/>
      <c r="J57" s="291">
        <f>IF(ISERROR(I57*IF(H57&gt;=6,0.4,VLOOKUP(H57,C98:D104,2,FALSE()))),0,I57*IF(H57&gt;=6,0.4,VLOOKUP(H57,C98:D104,2,FALSE())))</f>
        <v>0</v>
      </c>
      <c r="K57" s="292">
        <f>SUM(I57-J57)</f>
        <v>0</v>
      </c>
      <c r="M57" s="48" t="s">
        <v>123</v>
      </c>
      <c r="N57" s="200">
        <f t="shared" si="7"/>
        <v>45645</v>
      </c>
    </row>
    <row r="58" spans="1:14" ht="21" customHeight="1">
      <c r="A58" s="65"/>
      <c r="B58" s="105">
        <v>5</v>
      </c>
      <c r="C58" s="4"/>
      <c r="D58" s="4"/>
      <c r="E58" s="4"/>
      <c r="F58" s="282"/>
      <c r="G58" s="3" t="s">
        <v>3</v>
      </c>
      <c r="H58" s="5">
        <f t="shared" si="5"/>
        <v>0</v>
      </c>
      <c r="I58" s="287"/>
      <c r="J58" s="291">
        <f>IF(ISERROR(I58*IF(H58&gt;=6,0.4,VLOOKUP(H58,C98:D104,2,FALSE()))),0,I58*IF(H58&gt;=6,0.4,VLOOKUP(H58,C98:D104,2,FALSE())))</f>
        <v>0</v>
      </c>
      <c r="K58" s="293">
        <f>SUM(I58-J58)</f>
        <v>0</v>
      </c>
      <c r="N58" s="200">
        <f t="shared" si="7"/>
        <v>45645</v>
      </c>
    </row>
    <row r="59" spans="1:14" ht="21" customHeight="1">
      <c r="A59" s="65"/>
      <c r="B59" s="14">
        <v>6</v>
      </c>
      <c r="C59" s="161"/>
      <c r="D59" s="161"/>
      <c r="E59" s="161"/>
      <c r="F59" s="282"/>
      <c r="G59" s="3" t="s">
        <v>3</v>
      </c>
      <c r="H59" s="5">
        <f t="shared" si="5"/>
        <v>0</v>
      </c>
      <c r="I59" s="288"/>
      <c r="J59" s="291">
        <f>IF(ISERROR(I59*IF(H59&gt;=6,0.4,VLOOKUP(H59,C98:D104,2,FALSE()))),0,I59*IF(H59&gt;=6,0.4,VLOOKUP(H59,C98:D104,2,FALSE())))</f>
        <v>0</v>
      </c>
      <c r="K59" s="292">
        <f t="shared" si="6"/>
        <v>0</v>
      </c>
      <c r="N59" s="200">
        <f t="shared" si="7"/>
        <v>45645</v>
      </c>
    </row>
    <row r="60" spans="1:14" ht="21" customHeight="1">
      <c r="A60" s="65"/>
      <c r="B60" s="14">
        <v>7</v>
      </c>
      <c r="C60" s="161"/>
      <c r="D60" s="161"/>
      <c r="E60" s="161"/>
      <c r="F60" s="282"/>
      <c r="G60" s="3" t="s">
        <v>3</v>
      </c>
      <c r="H60" s="5">
        <f>IF(ISERROR(YEAR(N60)-YEAR(F60)+G60),0,YEAR(N60)-YEAR(F60)+G60)</f>
        <v>0</v>
      </c>
      <c r="I60" s="288"/>
      <c r="J60" s="291">
        <f>IF(ISERROR(I60*IF(H60&gt;=6,0.4,VLOOKUP(H60,C98:D104,2,FALSE()))),0,I60*IF(H60&gt;=6,0.4,VLOOKUP(H60,C98:D104,2,FALSE())))</f>
        <v>0</v>
      </c>
      <c r="K60" s="292">
        <f t="shared" si="6"/>
        <v>0</v>
      </c>
      <c r="N60" s="200">
        <f t="shared" si="7"/>
        <v>45645</v>
      </c>
    </row>
    <row r="61" spans="1:14" s="173" customFormat="1" ht="7.5" customHeight="1">
      <c r="A61" s="65"/>
      <c r="B61" s="14"/>
      <c r="C61" s="13"/>
      <c r="D61" s="14"/>
      <c r="E61" s="14"/>
      <c r="F61" s="15"/>
      <c r="G61" s="20"/>
      <c r="H61" s="35"/>
      <c r="I61" s="160"/>
      <c r="J61" s="36"/>
      <c r="K61" s="36"/>
      <c r="N61" s="174"/>
    </row>
    <row r="62" spans="1:14" s="173" customFormat="1" ht="21" customHeight="1">
      <c r="A62" s="65"/>
      <c r="B62" s="14"/>
      <c r="C62" s="13"/>
      <c r="D62" s="14"/>
      <c r="E62" s="14"/>
      <c r="F62" s="15"/>
      <c r="G62" s="20"/>
      <c r="H62" s="21" t="s">
        <v>30</v>
      </c>
      <c r="I62" s="154">
        <f>SUM(I54:I60)</f>
        <v>0</v>
      </c>
      <c r="J62" s="22">
        <f>SUM(J54:J60)</f>
        <v>0</v>
      </c>
      <c r="K62" s="22">
        <f>SUM(K54:K60)</f>
        <v>0</v>
      </c>
      <c r="N62" s="174"/>
    </row>
    <row r="63" spans="1:14" ht="7.5" customHeight="1">
      <c r="A63" s="65"/>
      <c r="B63" s="14"/>
      <c r="C63" s="13"/>
      <c r="D63" s="14"/>
      <c r="E63" s="14"/>
      <c r="F63" s="15"/>
      <c r="G63" s="16"/>
      <c r="H63" s="23"/>
      <c r="I63" s="155"/>
      <c r="J63" s="18"/>
      <c r="K63" s="19"/>
    </row>
    <row r="64" spans="1:14" ht="21" customHeight="1">
      <c r="A64" s="65"/>
      <c r="B64" s="25"/>
      <c r="C64" s="24" t="s">
        <v>37</v>
      </c>
      <c r="D64" s="25"/>
      <c r="E64" s="25"/>
      <c r="F64" s="26"/>
      <c r="G64" s="27"/>
      <c r="H64" s="29"/>
      <c r="I64" s="156"/>
      <c r="J64" s="30"/>
      <c r="K64" s="31"/>
    </row>
    <row r="65" spans="1:14" ht="21" customHeight="1">
      <c r="A65" s="65"/>
      <c r="B65" s="14"/>
      <c r="C65" s="13"/>
      <c r="D65" s="14"/>
      <c r="E65" s="14"/>
      <c r="F65" s="15"/>
      <c r="G65" s="16"/>
      <c r="H65" s="23"/>
      <c r="I65" s="155"/>
      <c r="J65" s="18"/>
      <c r="K65" s="19"/>
    </row>
    <row r="66" spans="1:14" ht="21" customHeight="1">
      <c r="A66" s="65"/>
      <c r="B66" s="14">
        <v>1</v>
      </c>
      <c r="C66" s="33"/>
      <c r="D66" s="34"/>
      <c r="E66" s="34"/>
      <c r="F66" s="284" t="s">
        <v>3</v>
      </c>
      <c r="G66" s="285" t="s">
        <v>22</v>
      </c>
      <c r="H66" s="5">
        <f>IF(ISERROR(YEAR(N66)-YEAR(F66)+G66),0,YEAR(N66)-YEAR(F66)+G66)</f>
        <v>0</v>
      </c>
      <c r="I66" s="290"/>
      <c r="J66" s="291">
        <f>IF(ISERROR(I66*IF(H66&gt;=6,0.4,VLOOKUP(H66,C98:D104,2,FALSE()))),0,I66*IF(H66&gt;=6,0.4,VLOOKUP(H66,C98:D104,2,FALSE())))</f>
        <v>0</v>
      </c>
      <c r="K66" s="292">
        <f>SUM(I66-J66)</f>
        <v>0</v>
      </c>
      <c r="N66" s="200">
        <f t="shared" ref="N66:N70" si="8">$I$3</f>
        <v>45645</v>
      </c>
    </row>
    <row r="67" spans="1:14" ht="21" customHeight="1">
      <c r="A67" s="65"/>
      <c r="B67" s="14">
        <v>2</v>
      </c>
      <c r="C67" s="33"/>
      <c r="D67" s="34"/>
      <c r="E67" s="34"/>
      <c r="F67" s="284" t="s">
        <v>3</v>
      </c>
      <c r="G67" s="285" t="s">
        <v>3</v>
      </c>
      <c r="H67" s="5">
        <f t="shared" ref="H67:H70" si="9">IF(ISERROR(YEAR(N67)-YEAR(F67)+G67),0,YEAR(N67)-YEAR(F67)+G67)</f>
        <v>0</v>
      </c>
      <c r="I67" s="290"/>
      <c r="J67" s="291">
        <f>IF(ISERROR(I67*IF(H67&gt;=6,0.4,VLOOKUP(H67,C98:D104,2,FALSE()))),0,I67*IF(H67&gt;=6,0.4,VLOOKUP(H67,C98:D104,2,FALSE())))</f>
        <v>0</v>
      </c>
      <c r="K67" s="292">
        <f>SUM(I67-J67)</f>
        <v>0</v>
      </c>
      <c r="N67" s="200">
        <f t="shared" si="8"/>
        <v>45645</v>
      </c>
    </row>
    <row r="68" spans="1:14" ht="21" customHeight="1">
      <c r="A68" s="65"/>
      <c r="B68" s="14">
        <v>3</v>
      </c>
      <c r="C68" s="33"/>
      <c r="D68" s="34"/>
      <c r="E68" s="34"/>
      <c r="F68" s="284" t="s">
        <v>3</v>
      </c>
      <c r="G68" s="285" t="s">
        <v>3</v>
      </c>
      <c r="H68" s="5">
        <f t="shared" si="9"/>
        <v>0</v>
      </c>
      <c r="I68" s="290"/>
      <c r="J68" s="291">
        <f>IF(ISERROR(I68*IF(H68&gt;=6,0.4,VLOOKUP(H68,C98:D104,2,FALSE()))),0,I68*IF(H68&gt;=6,0.4,VLOOKUP(H68,C98:D104,2,FALSE())))</f>
        <v>0</v>
      </c>
      <c r="K68" s="292">
        <f>SUM(I68-J68)</f>
        <v>0</v>
      </c>
      <c r="N68" s="200">
        <f t="shared" si="8"/>
        <v>45645</v>
      </c>
    </row>
    <row r="69" spans="1:14" ht="21" customHeight="1">
      <c r="A69" s="65"/>
      <c r="B69" s="14">
        <v>4</v>
      </c>
      <c r="C69" s="33"/>
      <c r="D69" s="34"/>
      <c r="E69" s="34"/>
      <c r="F69" s="284" t="s">
        <v>3</v>
      </c>
      <c r="G69" s="285" t="s">
        <v>3</v>
      </c>
      <c r="H69" s="5">
        <f t="shared" si="9"/>
        <v>0</v>
      </c>
      <c r="I69" s="290"/>
      <c r="J69" s="291">
        <f>IF(ISERROR(I69*IF(H69&gt;=6,0.4,VLOOKUP(H69,C98:D104,2,FALSE()))),0,I69*IF(H69&gt;=6,0.4,VLOOKUP(H69,C98:D104,2,FALSE())))</f>
        <v>0</v>
      </c>
      <c r="K69" s="292">
        <f>SUM(I69-J69)</f>
        <v>0</v>
      </c>
      <c r="N69" s="200">
        <f t="shared" si="8"/>
        <v>45645</v>
      </c>
    </row>
    <row r="70" spans="1:14" ht="21" customHeight="1">
      <c r="A70" s="65"/>
      <c r="B70" s="14">
        <v>5</v>
      </c>
      <c r="C70" s="33"/>
      <c r="D70" s="34"/>
      <c r="E70" s="34"/>
      <c r="F70" s="284" t="s">
        <v>3</v>
      </c>
      <c r="G70" s="285" t="s">
        <v>3</v>
      </c>
      <c r="H70" s="5">
        <f t="shared" si="9"/>
        <v>0</v>
      </c>
      <c r="I70" s="290"/>
      <c r="J70" s="291">
        <f>IF(ISERROR(I70*IF(H70&gt;=6,0.4,VLOOKUP(H70,C98:D104,2,FALSE()))),0,I70*IF(H70&gt;=6,0.4,VLOOKUP(H70,C98:D104,2,FALSE())))</f>
        <v>0</v>
      </c>
      <c r="K70" s="292">
        <f>SUM(I70-J70)</f>
        <v>0</v>
      </c>
      <c r="N70" s="200">
        <f t="shared" si="8"/>
        <v>45645</v>
      </c>
    </row>
    <row r="71" spans="1:14" s="173" customFormat="1" ht="7.5" customHeight="1">
      <c r="A71" s="65"/>
      <c r="B71" s="201"/>
      <c r="C71" s="203"/>
      <c r="D71" s="201"/>
      <c r="E71" s="201"/>
      <c r="F71" s="204"/>
      <c r="G71" s="199"/>
      <c r="H71" s="199"/>
      <c r="I71" s="205"/>
      <c r="J71" s="205"/>
      <c r="K71" s="19"/>
      <c r="N71" s="174"/>
    </row>
    <row r="72" spans="1:14" s="173" customFormat="1" ht="21" customHeight="1">
      <c r="A72" s="65"/>
      <c r="B72" s="207"/>
      <c r="C72" s="206"/>
      <c r="D72" s="207"/>
      <c r="E72" s="207"/>
      <c r="F72" s="208"/>
      <c r="G72" s="195"/>
      <c r="H72" s="209" t="s">
        <v>124</v>
      </c>
      <c r="I72" s="210">
        <f>SUM(I66:I70)</f>
        <v>0</v>
      </c>
      <c r="J72" s="210">
        <f>SUM(J66:J70)</f>
        <v>0</v>
      </c>
      <c r="K72" s="210">
        <f>SUM(K66:K70)</f>
        <v>0</v>
      </c>
      <c r="N72" s="174"/>
    </row>
    <row r="73" spans="1:14" ht="13.5" customHeight="1">
      <c r="A73" s="65"/>
      <c r="B73" s="201"/>
      <c r="C73" s="203"/>
      <c r="D73" s="201"/>
      <c r="E73" s="203"/>
      <c r="F73" s="204"/>
      <c r="G73" s="199"/>
      <c r="H73" s="199"/>
      <c r="I73" s="47">
        <f>SUM(I40+I50+I62+I72)</f>
        <v>10089</v>
      </c>
      <c r="J73" s="205"/>
      <c r="K73" s="19"/>
    </row>
    <row r="74" spans="1:14" s="216" customFormat="1" ht="21" customHeight="1">
      <c r="A74" s="111"/>
      <c r="B74" s="211"/>
      <c r="C74" s="212"/>
      <c r="D74" s="212"/>
      <c r="E74" s="212"/>
      <c r="F74" s="212"/>
      <c r="G74" s="213"/>
      <c r="H74" s="214" t="s">
        <v>125</v>
      </c>
      <c r="I74" s="214"/>
      <c r="J74" s="215"/>
      <c r="K74" s="53">
        <f>SUM(K40+K50+K62+K72)</f>
        <v>7465.4</v>
      </c>
      <c r="M74" s="216" t="s">
        <v>126</v>
      </c>
      <c r="N74" s="217"/>
    </row>
    <row r="75" spans="1:14" ht="32.25" customHeight="1">
      <c r="A75" s="115"/>
      <c r="B75" s="116"/>
      <c r="C75" s="54" t="s">
        <v>127</v>
      </c>
      <c r="D75" s="54" t="s">
        <v>128</v>
      </c>
      <c r="E75" s="54" t="s">
        <v>129</v>
      </c>
      <c r="F75" s="54" t="s">
        <v>130</v>
      </c>
      <c r="G75" s="20"/>
      <c r="H75" s="20"/>
      <c r="I75" s="218" t="s">
        <v>131</v>
      </c>
      <c r="J75" s="36"/>
      <c r="K75" s="56" t="s">
        <v>132</v>
      </c>
    </row>
    <row r="76" spans="1:14" ht="21" customHeight="1">
      <c r="A76" s="115"/>
      <c r="B76" s="116"/>
      <c r="C76" s="57"/>
      <c r="D76" s="57"/>
      <c r="E76" s="57"/>
      <c r="F76" s="57"/>
      <c r="G76" s="20"/>
      <c r="H76" s="20"/>
      <c r="I76" s="218" t="s">
        <v>133</v>
      </c>
      <c r="J76" s="36"/>
      <c r="K76" s="56" t="s">
        <v>134</v>
      </c>
    </row>
    <row r="77" spans="1:14" ht="21" customHeight="1">
      <c r="A77" s="62"/>
      <c r="B77" s="117"/>
      <c r="C77" s="58">
        <f>SUM('Page 1'!K39)</f>
        <v>2894</v>
      </c>
      <c r="D77" s="58">
        <f>SUM('Page 1'!K49)</f>
        <v>0</v>
      </c>
      <c r="E77" s="58">
        <f>SUM('Page 1'!K61)</f>
        <v>0</v>
      </c>
      <c r="F77" s="58">
        <f>SUM('Page 1'!K71)</f>
        <v>0</v>
      </c>
      <c r="G77" s="296" t="s">
        <v>135</v>
      </c>
      <c r="H77" s="297"/>
      <c r="I77" s="219">
        <f>SUM('Page 1'!I72)</f>
        <v>4730</v>
      </c>
      <c r="J77" s="53"/>
      <c r="K77" s="58">
        <f>SUM('Page 1'!K73)</f>
        <v>2894</v>
      </c>
      <c r="N77" s="220"/>
    </row>
    <row r="78" spans="1:14" ht="21" customHeight="1">
      <c r="A78" s="62"/>
      <c r="B78" s="117"/>
      <c r="C78" s="58">
        <f>SUM('Page 2'!K40)</f>
        <v>1800</v>
      </c>
      <c r="D78" s="58">
        <f>SUM('Page 2'!K50)</f>
        <v>0</v>
      </c>
      <c r="E78" s="58">
        <f>SUM('Page 2'!K62)</f>
        <v>0</v>
      </c>
      <c r="F78" s="58">
        <f>SUM('Page 2'!K72)</f>
        <v>0</v>
      </c>
      <c r="G78" s="296" t="s">
        <v>136</v>
      </c>
      <c r="H78" s="297"/>
      <c r="I78" s="219">
        <f>SUM('Page 2'!I73)</f>
        <v>3000</v>
      </c>
      <c r="J78" s="59"/>
      <c r="K78" s="58">
        <f>SUM(C78:F78)</f>
        <v>1800</v>
      </c>
      <c r="N78" s="220"/>
    </row>
    <row r="79" spans="1:14" ht="21" customHeight="1">
      <c r="A79" s="62"/>
      <c r="B79" s="117"/>
      <c r="C79" s="58">
        <f>SUM('Page 3'!K40)</f>
        <v>7465.4</v>
      </c>
      <c r="D79" s="58">
        <f>SUM('Page 3'!K50)</f>
        <v>0</v>
      </c>
      <c r="E79" s="58">
        <f>SUM('Page 3'!K62)</f>
        <v>0</v>
      </c>
      <c r="F79" s="58">
        <f>SUM('Page 3'!K72)</f>
        <v>0</v>
      </c>
      <c r="G79" s="296" t="s">
        <v>137</v>
      </c>
      <c r="H79" s="297"/>
      <c r="I79" s="219">
        <f>SUM('Page 3'!I73)</f>
        <v>10089</v>
      </c>
      <c r="J79" s="59"/>
      <c r="K79" s="58">
        <f>SUM(C79:F79)</f>
        <v>7465.4</v>
      </c>
      <c r="N79" s="220"/>
    </row>
    <row r="80" spans="1:14" ht="21" customHeight="1">
      <c r="A80" s="62"/>
      <c r="B80" s="117"/>
      <c r="C80" s="58">
        <f>SUM('Page 4'!K40)</f>
        <v>0</v>
      </c>
      <c r="D80" s="58">
        <f>SUM('Page 4'!K50)</f>
        <v>0</v>
      </c>
      <c r="E80" s="58">
        <f>SUM('Page 4'!K62)</f>
        <v>0</v>
      </c>
      <c r="F80" s="58">
        <f>SUM('Page 4'!K72)</f>
        <v>0</v>
      </c>
      <c r="G80" s="296" t="s">
        <v>138</v>
      </c>
      <c r="H80" s="297"/>
      <c r="I80" s="219">
        <f>SUM('Page 4'!I73)</f>
        <v>0</v>
      </c>
      <c r="J80" s="59"/>
      <c r="K80" s="58">
        <f>SUM(C80:F80)</f>
        <v>0</v>
      </c>
      <c r="N80" s="220"/>
    </row>
    <row r="81" spans="1:14" ht="21" customHeight="1">
      <c r="A81" s="62"/>
      <c r="B81" s="117"/>
      <c r="C81" s="60"/>
      <c r="D81" s="61"/>
      <c r="E81" s="61"/>
      <c r="F81" s="61"/>
      <c r="G81" s="62"/>
      <c r="H81" s="63"/>
      <c r="I81" s="63"/>
      <c r="J81" s="62"/>
      <c r="K81" s="61"/>
      <c r="N81" s="220"/>
    </row>
    <row r="82" spans="1:14" ht="21" customHeight="1">
      <c r="A82" s="62"/>
      <c r="B82" s="117"/>
      <c r="C82" s="58">
        <f>SUM(C77:C80)</f>
        <v>12159.4</v>
      </c>
      <c r="D82" s="58">
        <f>SUM(D77:D80)</f>
        <v>0</v>
      </c>
      <c r="E82" s="58">
        <f>SUM(E77:E80)</f>
        <v>0</v>
      </c>
      <c r="F82" s="58">
        <f>SUM(F77:F80)</f>
        <v>0</v>
      </c>
      <c r="G82" s="52" t="s">
        <v>139</v>
      </c>
      <c r="H82" s="221"/>
      <c r="I82" s="58">
        <f>SUM(I77:I80)</f>
        <v>17819</v>
      </c>
      <c r="J82" s="59"/>
      <c r="K82" s="58">
        <f>SUM(K77:K80)</f>
        <v>12159.4</v>
      </c>
      <c r="N82" s="220"/>
    </row>
    <row r="83" spans="1:14" ht="21" customHeight="1">
      <c r="A83" s="115"/>
      <c r="B83" s="116"/>
      <c r="C83" s="20"/>
      <c r="D83" s="115"/>
      <c r="E83" s="115"/>
      <c r="F83" s="119"/>
      <c r="G83" s="115"/>
      <c r="H83" s="120"/>
      <c r="I83" s="120"/>
      <c r="J83" s="115"/>
      <c r="K83" s="115"/>
    </row>
    <row r="84" spans="1:14" ht="16">
      <c r="B84" s="222"/>
      <c r="C84" s="199"/>
      <c r="D84" s="199"/>
      <c r="E84" s="199"/>
      <c r="F84" s="223"/>
      <c r="J84" s="199"/>
      <c r="K84" s="199"/>
    </row>
    <row r="96" spans="1:14" ht="14.25" customHeight="1">
      <c r="C96" s="9" t="s">
        <v>5</v>
      </c>
      <c r="D96" s="9" t="s">
        <v>7</v>
      </c>
    </row>
    <row r="97" spans="3:4" ht="14.25" customHeight="1">
      <c r="C97" s="9"/>
      <c r="D97" s="9"/>
    </row>
    <row r="98" spans="3:4" ht="14.25" customHeight="1">
      <c r="C98" s="124">
        <v>0</v>
      </c>
      <c r="D98" s="124">
        <v>0</v>
      </c>
    </row>
    <row r="99" spans="3:4" ht="14.25" customHeight="1">
      <c r="C99" s="124">
        <v>1</v>
      </c>
      <c r="D99" s="124">
        <v>0</v>
      </c>
    </row>
    <row r="100" spans="3:4" ht="14.25" customHeight="1">
      <c r="C100" s="124">
        <v>2</v>
      </c>
      <c r="D100" s="124">
        <v>0</v>
      </c>
    </row>
    <row r="101" spans="3:4" ht="14.25" customHeight="1">
      <c r="C101" s="124">
        <v>3</v>
      </c>
      <c r="D101" s="124">
        <v>0.1</v>
      </c>
    </row>
    <row r="102" spans="3:4" ht="14.25" customHeight="1">
      <c r="C102" s="124">
        <v>4</v>
      </c>
      <c r="D102" s="124">
        <v>0.2</v>
      </c>
    </row>
    <row r="103" spans="3:4" ht="14.25" customHeight="1">
      <c r="C103" s="124">
        <v>5</v>
      </c>
      <c r="D103" s="124">
        <v>0.3</v>
      </c>
    </row>
    <row r="104" spans="3:4" ht="14.25" customHeight="1">
      <c r="C104" s="124">
        <v>6</v>
      </c>
      <c r="D104" s="124">
        <v>0.4</v>
      </c>
    </row>
  </sheetData>
  <mergeCells count="7">
    <mergeCell ref="C1:D1"/>
    <mergeCell ref="G77:H77"/>
    <mergeCell ref="G79:H79"/>
    <mergeCell ref="B3:C3"/>
    <mergeCell ref="G80:H80"/>
    <mergeCell ref="D3:F3"/>
    <mergeCell ref="G78:H78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105"/>
  <sheetViews>
    <sheetView workbookViewId="0">
      <selection activeCell="H14" sqref="H14"/>
    </sheetView>
  </sheetViews>
  <sheetFormatPr baseColWidth="10" defaultColWidth="8.83203125" defaultRowHeight="13.5" customHeight="1"/>
  <cols>
    <col min="1" max="1" width="3.1640625" style="173"/>
    <col min="2" max="2" width="6.5" style="224"/>
    <col min="3" max="3" width="40.5" style="173"/>
    <col min="4" max="4" width="26.5" style="173"/>
    <col min="5" max="5" width="24.1640625" style="173"/>
    <col min="6" max="6" width="16.33203125" style="189"/>
    <col min="7" max="7" width="18.5" style="173"/>
    <col min="8" max="8" width="14.5" style="178"/>
    <col min="9" max="9" width="13.5" style="178"/>
    <col min="10" max="10" width="15.6640625" style="173"/>
    <col min="11" max="11" width="13.5" style="173"/>
    <col min="12" max="13" width="10.83203125" style="173"/>
    <col min="14" max="14" width="19.83203125" style="174" hidden="1" customWidth="1"/>
    <col min="15" max="257" width="10.83203125" style="173"/>
    <col min="258" max="1024" width="10.83203125" style="9"/>
    <col min="1025" max="16384" width="8.83203125" style="9"/>
  </cols>
  <sheetData>
    <row r="1" spans="1:257" s="171" customFormat="1" ht="21" customHeight="1">
      <c r="A1" s="168"/>
      <c r="B1" s="169"/>
      <c r="C1" s="294" t="s">
        <v>140</v>
      </c>
      <c r="D1" s="294"/>
      <c r="E1" s="125" t="s">
        <v>141</v>
      </c>
      <c r="F1" s="126" t="s">
        <v>185</v>
      </c>
      <c r="G1" s="125"/>
      <c r="H1" s="128"/>
      <c r="I1" s="128"/>
      <c r="J1" s="125"/>
      <c r="K1" s="125"/>
      <c r="L1" s="225"/>
      <c r="M1" s="225"/>
      <c r="N1" s="226"/>
      <c r="O1" s="225"/>
      <c r="P1" s="225"/>
      <c r="Q1" s="225"/>
      <c r="R1" s="225">
        <v>0</v>
      </c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25"/>
      <c r="CV1" s="225"/>
      <c r="CW1" s="225"/>
      <c r="CX1" s="225"/>
      <c r="CY1" s="225"/>
      <c r="CZ1" s="225"/>
      <c r="DA1" s="225"/>
      <c r="DB1" s="225"/>
      <c r="DC1" s="225"/>
      <c r="DD1" s="225"/>
      <c r="DE1" s="225"/>
      <c r="DF1" s="225"/>
      <c r="DG1" s="225"/>
      <c r="DH1" s="225"/>
      <c r="DI1" s="225"/>
      <c r="DJ1" s="225"/>
      <c r="DK1" s="225"/>
      <c r="DL1" s="225"/>
      <c r="DM1" s="225"/>
      <c r="DN1" s="225"/>
      <c r="DO1" s="225"/>
      <c r="DP1" s="225"/>
      <c r="DQ1" s="225"/>
      <c r="DR1" s="225"/>
      <c r="DS1" s="225"/>
      <c r="DT1" s="225"/>
      <c r="DU1" s="225"/>
      <c r="DV1" s="225"/>
      <c r="DW1" s="225"/>
      <c r="DX1" s="225"/>
      <c r="DY1" s="225"/>
      <c r="DZ1" s="225"/>
      <c r="EA1" s="225"/>
      <c r="EB1" s="225"/>
      <c r="EC1" s="225"/>
      <c r="ED1" s="225"/>
      <c r="EE1" s="225"/>
      <c r="EF1" s="225"/>
      <c r="EG1" s="225"/>
      <c r="EH1" s="225"/>
      <c r="EI1" s="225"/>
      <c r="EJ1" s="225"/>
      <c r="EK1" s="225"/>
      <c r="EL1" s="225"/>
      <c r="EM1" s="225"/>
      <c r="EN1" s="225"/>
      <c r="EO1" s="225"/>
      <c r="EP1" s="225"/>
      <c r="EQ1" s="225"/>
      <c r="ER1" s="225"/>
      <c r="ES1" s="225"/>
      <c r="ET1" s="225"/>
      <c r="EU1" s="225"/>
      <c r="EV1" s="225"/>
      <c r="EW1" s="225"/>
      <c r="EX1" s="225"/>
      <c r="EY1" s="225"/>
      <c r="EZ1" s="225"/>
      <c r="FA1" s="225"/>
      <c r="FB1" s="225"/>
      <c r="FC1" s="225"/>
      <c r="FD1" s="225"/>
      <c r="FE1" s="225"/>
      <c r="FF1" s="225"/>
      <c r="FG1" s="225"/>
      <c r="FH1" s="225"/>
      <c r="FI1" s="225"/>
      <c r="FJ1" s="225"/>
      <c r="FK1" s="225"/>
      <c r="FL1" s="225"/>
      <c r="FM1" s="225"/>
      <c r="FN1" s="225"/>
      <c r="FO1" s="225"/>
      <c r="FP1" s="225"/>
      <c r="FQ1" s="225"/>
      <c r="FR1" s="225"/>
      <c r="FS1" s="225"/>
      <c r="FT1" s="225"/>
      <c r="FU1" s="225"/>
      <c r="FV1" s="225"/>
      <c r="FW1" s="225"/>
      <c r="FX1" s="225"/>
      <c r="FY1" s="225"/>
      <c r="FZ1" s="225"/>
      <c r="GA1" s="225"/>
      <c r="GB1" s="225"/>
      <c r="GC1" s="225"/>
      <c r="GD1" s="225"/>
      <c r="GE1" s="225"/>
      <c r="GF1" s="225"/>
      <c r="GG1" s="225"/>
      <c r="GH1" s="225"/>
      <c r="GI1" s="225"/>
      <c r="GJ1" s="225"/>
      <c r="GK1" s="225"/>
      <c r="GL1" s="225"/>
      <c r="GM1" s="225"/>
      <c r="GN1" s="225"/>
      <c r="GO1" s="225"/>
      <c r="GP1" s="225"/>
      <c r="GQ1" s="225"/>
      <c r="GR1" s="225"/>
      <c r="GS1" s="225"/>
      <c r="GT1" s="225"/>
      <c r="GU1" s="225"/>
      <c r="GV1" s="225"/>
      <c r="GW1" s="225"/>
      <c r="GX1" s="225"/>
      <c r="GY1" s="225"/>
      <c r="GZ1" s="225"/>
      <c r="HA1" s="225"/>
      <c r="HB1" s="225"/>
      <c r="HC1" s="225"/>
      <c r="HD1" s="225"/>
      <c r="HE1" s="225"/>
      <c r="HF1" s="225"/>
      <c r="HG1" s="225"/>
      <c r="HH1" s="225"/>
      <c r="HI1" s="225"/>
      <c r="HJ1" s="225"/>
      <c r="HK1" s="225"/>
      <c r="HL1" s="225"/>
      <c r="HM1" s="225"/>
      <c r="HN1" s="225"/>
      <c r="HO1" s="225"/>
      <c r="HP1" s="225"/>
      <c r="HQ1" s="225"/>
      <c r="HR1" s="225"/>
      <c r="HS1" s="225"/>
      <c r="HT1" s="225"/>
      <c r="HU1" s="225"/>
      <c r="HV1" s="225"/>
      <c r="HW1" s="225"/>
      <c r="HX1" s="225"/>
      <c r="HY1" s="225"/>
      <c r="HZ1" s="225"/>
      <c r="IA1" s="225"/>
      <c r="IB1" s="225"/>
      <c r="IC1" s="225"/>
      <c r="ID1" s="225"/>
      <c r="IE1" s="225"/>
      <c r="IF1" s="225"/>
      <c r="IG1" s="225"/>
      <c r="IH1" s="225"/>
      <c r="II1" s="225"/>
      <c r="IJ1" s="225"/>
      <c r="IK1" s="225"/>
      <c r="IL1" s="225"/>
      <c r="IM1" s="225"/>
      <c r="IN1" s="225"/>
      <c r="IO1" s="225"/>
      <c r="IP1" s="225"/>
      <c r="IQ1" s="225"/>
      <c r="IR1" s="225"/>
      <c r="IS1" s="225"/>
      <c r="IT1" s="225"/>
      <c r="IU1" s="225"/>
      <c r="IV1" s="225"/>
      <c r="IW1" s="225"/>
    </row>
    <row r="2" spans="1:257" ht="21" customHeight="1" thickBot="1">
      <c r="A2" s="65"/>
      <c r="B2" s="70"/>
      <c r="C2" s="65"/>
      <c r="D2" s="71"/>
      <c r="E2" s="65"/>
      <c r="F2" s="72"/>
      <c r="G2" s="65"/>
      <c r="H2" s="73"/>
      <c r="I2" s="73"/>
      <c r="J2" s="65"/>
      <c r="K2" s="65"/>
    </row>
    <row r="3" spans="1:257" s="134" customFormat="1" ht="21" customHeight="1" thickBot="1">
      <c r="A3" s="112"/>
      <c r="B3" s="308" t="s">
        <v>142</v>
      </c>
      <c r="C3" s="308"/>
      <c r="D3" s="305" t="s">
        <v>3</v>
      </c>
      <c r="E3" s="306"/>
      <c r="F3" s="307"/>
      <c r="G3" s="130"/>
      <c r="H3" s="227" t="s">
        <v>143</v>
      </c>
      <c r="I3" s="228">
        <f>SUM('Page 1'!I3)</f>
        <v>45645</v>
      </c>
      <c r="J3" s="229" t="s">
        <v>144</v>
      </c>
      <c r="K3" s="229"/>
      <c r="L3" s="230"/>
      <c r="M3" s="230"/>
      <c r="N3" s="137"/>
      <c r="O3" s="231"/>
      <c r="P3" s="112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30"/>
      <c r="GL3" s="230"/>
      <c r="GM3" s="230"/>
      <c r="GN3" s="230"/>
      <c r="GO3" s="230"/>
      <c r="GP3" s="230"/>
      <c r="GQ3" s="230"/>
      <c r="GR3" s="230"/>
      <c r="GS3" s="230"/>
      <c r="GT3" s="230"/>
      <c r="GU3" s="230"/>
      <c r="GV3" s="230"/>
      <c r="GW3" s="230"/>
      <c r="GX3" s="230"/>
      <c r="GY3" s="230"/>
      <c r="GZ3" s="230"/>
      <c r="HA3" s="230"/>
      <c r="HB3" s="230"/>
      <c r="HC3" s="230"/>
      <c r="HD3" s="230"/>
      <c r="HE3" s="230"/>
      <c r="HF3" s="230"/>
      <c r="HG3" s="230"/>
      <c r="HH3" s="230"/>
      <c r="HI3" s="230"/>
      <c r="HJ3" s="230"/>
      <c r="HK3" s="230"/>
      <c r="HL3" s="230"/>
      <c r="HM3" s="230"/>
      <c r="HN3" s="230"/>
      <c r="HO3" s="230"/>
      <c r="HP3" s="230"/>
      <c r="HQ3" s="230"/>
      <c r="HR3" s="230"/>
      <c r="HS3" s="230"/>
      <c r="HT3" s="230"/>
      <c r="HU3" s="230"/>
      <c r="HV3" s="230"/>
      <c r="HW3" s="230"/>
      <c r="HX3" s="230"/>
      <c r="HY3" s="230"/>
      <c r="HZ3" s="230"/>
      <c r="IA3" s="230"/>
      <c r="IB3" s="230"/>
      <c r="IC3" s="230"/>
      <c r="ID3" s="230"/>
      <c r="IE3" s="230"/>
      <c r="IF3" s="230"/>
      <c r="IG3" s="230"/>
      <c r="IH3" s="230"/>
      <c r="II3" s="230"/>
      <c r="IJ3" s="230"/>
      <c r="IK3" s="230"/>
      <c r="IL3" s="230"/>
      <c r="IM3" s="230"/>
      <c r="IN3" s="230"/>
      <c r="IO3" s="230"/>
      <c r="IP3" s="230"/>
      <c r="IQ3" s="230"/>
      <c r="IR3" s="230"/>
      <c r="IS3" s="230"/>
      <c r="IT3" s="230"/>
      <c r="IU3" s="230"/>
      <c r="IV3" s="230"/>
      <c r="IW3" s="230"/>
    </row>
    <row r="4" spans="1:257" ht="11.25" customHeight="1">
      <c r="A4" s="65"/>
      <c r="B4" s="70"/>
      <c r="C4" s="232"/>
      <c r="D4" s="232"/>
      <c r="E4" s="71"/>
      <c r="F4" s="233"/>
      <c r="G4" s="232"/>
      <c r="H4" s="234"/>
      <c r="I4" s="234"/>
      <c r="J4" s="65"/>
      <c r="K4" s="65"/>
      <c r="N4" s="80"/>
      <c r="O4" s="70"/>
      <c r="P4" s="81"/>
    </row>
    <row r="5" spans="1:257" ht="21" customHeight="1">
      <c r="A5" s="65"/>
      <c r="B5" s="70"/>
      <c r="C5" s="180" t="s">
        <v>145</v>
      </c>
      <c r="D5" s="235"/>
      <c r="E5" s="84"/>
      <c r="F5" s="236"/>
      <c r="G5" s="235"/>
      <c r="H5" s="237"/>
      <c r="I5" s="237"/>
      <c r="J5" s="87"/>
      <c r="K5" s="65"/>
      <c r="N5" s="80"/>
      <c r="O5" s="70"/>
      <c r="P5" s="81"/>
    </row>
    <row r="6" spans="1:257" ht="8.25" customHeight="1">
      <c r="A6" s="65"/>
      <c r="B6" s="70"/>
      <c r="C6" s="235"/>
      <c r="D6" s="235"/>
      <c r="E6" s="84"/>
      <c r="F6" s="236"/>
      <c r="G6" s="235"/>
      <c r="H6" s="237"/>
      <c r="I6" s="237"/>
      <c r="J6" s="87"/>
      <c r="K6" s="65"/>
      <c r="N6" s="80"/>
      <c r="O6" s="70"/>
      <c r="P6" s="81"/>
    </row>
    <row r="7" spans="1:257" ht="21" customHeight="1">
      <c r="A7" s="65"/>
      <c r="B7" s="70"/>
      <c r="C7" s="238" t="s">
        <v>146</v>
      </c>
      <c r="D7" s="239">
        <v>0</v>
      </c>
      <c r="E7" s="240">
        <v>1</v>
      </c>
      <c r="F7" s="239">
        <v>2</v>
      </c>
      <c r="G7" s="239">
        <v>3</v>
      </c>
      <c r="H7" s="239">
        <v>4</v>
      </c>
      <c r="I7" s="239">
        <v>5</v>
      </c>
      <c r="J7" s="240" t="s">
        <v>147</v>
      </c>
      <c r="K7" s="65"/>
      <c r="N7" s="80"/>
      <c r="O7" s="70"/>
      <c r="P7" s="81"/>
    </row>
    <row r="8" spans="1:257" ht="21" customHeight="1">
      <c r="A8" s="65"/>
      <c r="B8" s="70"/>
      <c r="C8" s="241" t="s">
        <v>148</v>
      </c>
      <c r="D8" s="242">
        <v>0</v>
      </c>
      <c r="E8" s="243">
        <v>0</v>
      </c>
      <c r="F8" s="242">
        <v>0</v>
      </c>
      <c r="G8" s="242">
        <v>0.1</v>
      </c>
      <c r="H8" s="242">
        <v>0.2</v>
      </c>
      <c r="I8" s="242">
        <v>0.3</v>
      </c>
      <c r="J8" s="243">
        <v>0.4</v>
      </c>
      <c r="K8" s="65"/>
      <c r="N8" s="80"/>
      <c r="O8" s="70"/>
      <c r="P8" s="81"/>
    </row>
    <row r="9" spans="1:257" ht="14.25" customHeight="1">
      <c r="A9" s="65"/>
      <c r="B9" s="244"/>
      <c r="C9" s="245"/>
      <c r="D9" s="244"/>
      <c r="E9" s="244"/>
      <c r="F9" s="246"/>
      <c r="G9" s="232"/>
      <c r="H9" s="234"/>
      <c r="I9" s="234"/>
      <c r="J9" s="65"/>
      <c r="K9" s="65"/>
      <c r="L9" s="232"/>
    </row>
    <row r="10" spans="1:257" ht="57" customHeight="1">
      <c r="A10" s="65"/>
      <c r="B10" s="247"/>
      <c r="C10" s="248" t="s">
        <v>149</v>
      </c>
      <c r="D10" s="248" t="s">
        <v>150</v>
      </c>
      <c r="E10" s="248" t="s">
        <v>151</v>
      </c>
      <c r="F10" s="248" t="s">
        <v>152</v>
      </c>
      <c r="G10" s="249" t="s">
        <v>153</v>
      </c>
      <c r="H10" s="249" t="s">
        <v>154</v>
      </c>
      <c r="I10" s="249" t="s">
        <v>155</v>
      </c>
      <c r="J10" s="248" t="s">
        <v>156</v>
      </c>
      <c r="K10" s="248" t="s">
        <v>157</v>
      </c>
      <c r="L10" s="232"/>
    </row>
    <row r="11" spans="1:257" s="232" customFormat="1" ht="21" customHeight="1">
      <c r="A11" s="65"/>
      <c r="B11" s="250"/>
      <c r="C11" s="251" t="s">
        <v>158</v>
      </c>
      <c r="D11" s="251"/>
      <c r="E11" s="252"/>
      <c r="F11" s="253"/>
      <c r="G11" s="251"/>
      <c r="H11" s="254"/>
      <c r="I11" s="254"/>
      <c r="J11" s="255"/>
      <c r="K11" s="255"/>
      <c r="N11" s="174"/>
    </row>
    <row r="12" spans="1:257" ht="21" customHeight="1">
      <c r="A12" s="232"/>
      <c r="B12" s="256"/>
      <c r="C12" s="257"/>
      <c r="D12" s="257"/>
      <c r="E12" s="257"/>
      <c r="F12" s="258"/>
      <c r="G12" s="257"/>
      <c r="H12" s="259"/>
      <c r="I12" s="259"/>
      <c r="J12" s="257"/>
      <c r="K12" s="257"/>
      <c r="L12" s="232"/>
    </row>
    <row r="13" spans="1:257" ht="21" customHeight="1">
      <c r="A13" s="65"/>
      <c r="B13" s="105">
        <v>1</v>
      </c>
      <c r="C13" s="3"/>
      <c r="D13" s="3"/>
      <c r="E13" s="3"/>
      <c r="F13" s="145"/>
      <c r="G13" s="283" t="s">
        <v>3</v>
      </c>
      <c r="H13" s="5">
        <f>IF(ISERROR(YEAR(N13)-YEAR(F13)+G13),0,YEAR(N13)-YEAR(F13)+G13)</f>
        <v>0</v>
      </c>
      <c r="I13" s="287"/>
      <c r="J13" s="291">
        <f>IF(ISERROR(I13*IF(H13&gt;=6,0.4,VLOOKUP(H13,C98:D104,2,FALSE()))),0,I13*IF(H13&gt;=6,0.4,VLOOKUP(H13,C98:D104,2,FALSE())))</f>
        <v>0</v>
      </c>
      <c r="K13" s="292">
        <f t="shared" ref="K13:K37" si="0">SUM(I13-J13)</f>
        <v>0</v>
      </c>
      <c r="L13" s="232"/>
      <c r="M13" s="232"/>
      <c r="N13" s="200">
        <f>$I$3</f>
        <v>45645</v>
      </c>
    </row>
    <row r="14" spans="1:257" ht="21" customHeight="1">
      <c r="A14" s="65"/>
      <c r="B14" s="105">
        <v>2</v>
      </c>
      <c r="C14" s="3"/>
      <c r="D14" s="3"/>
      <c r="E14" s="3"/>
      <c r="F14" s="145"/>
      <c r="G14" s="283" t="s">
        <v>3</v>
      </c>
      <c r="H14" s="5">
        <f>IF(ISERROR(YEAR(N14)-YEAR(F14)+G14),0,YEAR(N14)-YEAR(F14)+G14)</f>
        <v>0</v>
      </c>
      <c r="I14" s="287"/>
      <c r="J14" s="291">
        <f>IF(ISERROR(I14*IF(H14&gt;=6,0.4,VLOOKUP(H14,C98:D104,2,FALSE()))),0,I14*IF(H14&gt;=6,0.4,VLOOKUP(H14,C98:D104,2,FALSE())))</f>
        <v>0</v>
      </c>
      <c r="K14" s="292">
        <f t="shared" si="0"/>
        <v>0</v>
      </c>
      <c r="L14" s="232"/>
      <c r="N14" s="200">
        <f t="shared" ref="N14:N37" si="1">$I$3</f>
        <v>45645</v>
      </c>
    </row>
    <row r="15" spans="1:257" ht="21" customHeight="1">
      <c r="A15" s="65"/>
      <c r="B15" s="105">
        <v>3</v>
      </c>
      <c r="C15" s="3"/>
      <c r="D15" s="3"/>
      <c r="E15" s="3"/>
      <c r="F15" s="145"/>
      <c r="G15" s="283" t="s">
        <v>3</v>
      </c>
      <c r="H15" s="5">
        <f t="shared" ref="H15:H36" si="2">IF(ISERROR(YEAR(N15)-YEAR(F15)+G15),0,YEAR(N15)-YEAR(F15)+G15)</f>
        <v>0</v>
      </c>
      <c r="I15" s="287"/>
      <c r="J15" s="291">
        <f>IF(ISERROR(I15*IF(H15&gt;=6,0.4,VLOOKUP(H15,C98:D104,2,FALSE()))),0,I15*IF(H15&gt;=6,0.4,VLOOKUP(H15,C98:D104,2,FALSE())))</f>
        <v>0</v>
      </c>
      <c r="K15" s="292">
        <f t="shared" si="0"/>
        <v>0</v>
      </c>
      <c r="L15" s="232"/>
      <c r="N15" s="200">
        <f t="shared" si="1"/>
        <v>45645</v>
      </c>
      <c r="R15" s="2" t="s">
        <v>159</v>
      </c>
    </row>
    <row r="16" spans="1:257" ht="21" customHeight="1">
      <c r="A16" s="65"/>
      <c r="B16" s="105">
        <v>4</v>
      </c>
      <c r="C16" s="3"/>
      <c r="D16" s="3"/>
      <c r="E16" s="3"/>
      <c r="F16" s="145"/>
      <c r="G16" s="283" t="s">
        <v>3</v>
      </c>
      <c r="H16" s="5">
        <f t="shared" si="2"/>
        <v>0</v>
      </c>
      <c r="I16" s="287"/>
      <c r="J16" s="291">
        <f>IF(ISERROR(I16*IF(H16&gt;=6,0.4,VLOOKUP(H16,C98:D104,2,FALSE()))),0,I16*IF(H16&gt;=6,0.4,VLOOKUP(H16,C98:D104,2,FALSE())))</f>
        <v>0</v>
      </c>
      <c r="K16" s="292">
        <f t="shared" si="0"/>
        <v>0</v>
      </c>
      <c r="L16" s="232"/>
      <c r="N16" s="200">
        <f t="shared" si="1"/>
        <v>45645</v>
      </c>
      <c r="R16" s="2" t="s">
        <v>160</v>
      </c>
    </row>
    <row r="17" spans="1:18" ht="21" customHeight="1">
      <c r="A17" s="65"/>
      <c r="B17" s="105">
        <v>5</v>
      </c>
      <c r="C17" s="3"/>
      <c r="D17" s="3"/>
      <c r="E17" s="3"/>
      <c r="F17" s="145"/>
      <c r="G17" s="283" t="s">
        <v>3</v>
      </c>
      <c r="H17" s="5">
        <f t="shared" si="2"/>
        <v>0</v>
      </c>
      <c r="I17" s="287"/>
      <c r="J17" s="291">
        <f>IF(ISERROR(I17*IF(H17&gt;=6,0.4,VLOOKUP(H17,C98:D104,2,FALSE()))),0,I17*IF(H17&gt;=6,0.4,VLOOKUP(H17,C98:D104,2,FALSE())))</f>
        <v>0</v>
      </c>
      <c r="K17" s="292">
        <f t="shared" si="0"/>
        <v>0</v>
      </c>
      <c r="L17" s="232"/>
      <c r="N17" s="200">
        <f t="shared" si="1"/>
        <v>45645</v>
      </c>
      <c r="R17" s="2" t="s">
        <v>161</v>
      </c>
    </row>
    <row r="18" spans="1:18" ht="21" customHeight="1">
      <c r="A18" s="65"/>
      <c r="B18" s="105">
        <v>6</v>
      </c>
      <c r="C18" s="3"/>
      <c r="D18" s="3"/>
      <c r="E18" s="3"/>
      <c r="F18" s="145"/>
      <c r="G18" s="283" t="s">
        <v>3</v>
      </c>
      <c r="H18" s="5">
        <f t="shared" si="2"/>
        <v>0</v>
      </c>
      <c r="I18" s="287"/>
      <c r="J18" s="291">
        <f>IF(ISERROR(I18*IF(H18&gt;=6,0.4,VLOOKUP(H18,C98:D104,2,FALSE()))),0,I18*IF(H18&gt;=6,0.4,VLOOKUP(H18,C98:D104,2,FALSE())))</f>
        <v>0</v>
      </c>
      <c r="K18" s="292">
        <f t="shared" si="0"/>
        <v>0</v>
      </c>
      <c r="L18" s="232"/>
      <c r="N18" s="200">
        <f t="shared" si="1"/>
        <v>45645</v>
      </c>
      <c r="R18" s="2" t="s">
        <v>162</v>
      </c>
    </row>
    <row r="19" spans="1:18" ht="21" customHeight="1">
      <c r="A19" s="65"/>
      <c r="B19" s="105">
        <v>7</v>
      </c>
      <c r="C19" s="3"/>
      <c r="D19" s="3"/>
      <c r="E19" s="3"/>
      <c r="F19" s="145"/>
      <c r="G19" s="283" t="s">
        <v>3</v>
      </c>
      <c r="H19" s="5">
        <f t="shared" si="2"/>
        <v>0</v>
      </c>
      <c r="I19" s="287"/>
      <c r="J19" s="291">
        <f>IF(ISERROR(I19*IF(H19&gt;=6,0.4,VLOOKUP(H19,C98:D104,2,FALSE()))),0,I19*IF(H19&gt;=6,0.4,VLOOKUP(H19,C98:D104,2,FALSE())))</f>
        <v>0</v>
      </c>
      <c r="K19" s="292">
        <f t="shared" si="0"/>
        <v>0</v>
      </c>
      <c r="L19" s="232"/>
      <c r="N19" s="200">
        <f t="shared" si="1"/>
        <v>45645</v>
      </c>
      <c r="R19" s="2" t="s">
        <v>163</v>
      </c>
    </row>
    <row r="20" spans="1:18" ht="21" customHeight="1">
      <c r="A20" s="65"/>
      <c r="B20" s="105">
        <v>8</v>
      </c>
      <c r="C20" s="3"/>
      <c r="D20" s="3"/>
      <c r="E20" s="3"/>
      <c r="F20" s="145"/>
      <c r="G20" s="283" t="s">
        <v>3</v>
      </c>
      <c r="H20" s="5">
        <f t="shared" si="2"/>
        <v>0</v>
      </c>
      <c r="I20" s="287"/>
      <c r="J20" s="291">
        <f>IF(ISERROR(I20*IF(H20&gt;=6,0.4,VLOOKUP(H20,C98:D104,2,FALSE()))),0,I20*IF(H20&gt;=6,0.4,VLOOKUP(H20,C98:D104,2,FALSE())))</f>
        <v>0</v>
      </c>
      <c r="K20" s="292">
        <f t="shared" si="0"/>
        <v>0</v>
      </c>
      <c r="L20" s="232"/>
      <c r="M20" s="48" t="s">
        <v>164</v>
      </c>
      <c r="N20" s="200">
        <f t="shared" si="1"/>
        <v>45645</v>
      </c>
      <c r="R20" s="2" t="s">
        <v>165</v>
      </c>
    </row>
    <row r="21" spans="1:18" ht="21" customHeight="1">
      <c r="A21" s="65"/>
      <c r="B21" s="105">
        <v>9</v>
      </c>
      <c r="C21" s="147"/>
      <c r="D21" s="148"/>
      <c r="E21" s="149"/>
      <c r="F21" s="145"/>
      <c r="G21" s="283" t="s">
        <v>3</v>
      </c>
      <c r="H21" s="5">
        <f t="shared" si="2"/>
        <v>0</v>
      </c>
      <c r="I21" s="287"/>
      <c r="J21" s="291">
        <f>IF(ISERROR(I21*IF(H21&gt;=6,0.4,VLOOKUP(H21,C98:D104,2,FALSE()))),0,I21*IF(H21&gt;=6,0.4,VLOOKUP(H21,C98:D104,2,FALSE())))</f>
        <v>0</v>
      </c>
      <c r="K21" s="292">
        <f t="shared" si="0"/>
        <v>0</v>
      </c>
      <c r="L21" s="232"/>
      <c r="N21" s="200">
        <f t="shared" si="1"/>
        <v>45645</v>
      </c>
      <c r="R21" s="107" t="s">
        <v>166</v>
      </c>
    </row>
    <row r="22" spans="1:18" ht="21" customHeight="1">
      <c r="A22" s="65"/>
      <c r="B22" s="105">
        <v>10</v>
      </c>
      <c r="C22" s="150"/>
      <c r="D22" s="151"/>
      <c r="E22" s="151"/>
      <c r="F22" s="145"/>
      <c r="G22" s="283" t="s">
        <v>22</v>
      </c>
      <c r="H22" s="5">
        <f t="shared" si="2"/>
        <v>0</v>
      </c>
      <c r="I22" s="287"/>
      <c r="J22" s="291">
        <f>IF(ISERROR(I22*IF(H22&gt;=6,0.4,VLOOKUP(H22,C98:D104,2,FALSE()))),0,I22*IF(H22&gt;=6,0.4,VLOOKUP(H22,C98:D104,2,FALSE())))</f>
        <v>0</v>
      </c>
      <c r="K22" s="292">
        <f t="shared" si="0"/>
        <v>0</v>
      </c>
      <c r="L22" s="232"/>
      <c r="N22" s="200">
        <f t="shared" si="1"/>
        <v>45645</v>
      </c>
    </row>
    <row r="23" spans="1:18" ht="21" customHeight="1">
      <c r="A23" s="65"/>
      <c r="B23" s="110">
        <v>11</v>
      </c>
      <c r="C23" s="150"/>
      <c r="D23" s="150"/>
      <c r="E23" s="152"/>
      <c r="F23" s="145"/>
      <c r="G23" s="283" t="s">
        <v>3</v>
      </c>
      <c r="H23" s="5">
        <f t="shared" si="2"/>
        <v>0</v>
      </c>
      <c r="I23" s="287"/>
      <c r="J23" s="291">
        <f>IF(ISERROR(I23*IF(H23&gt;=6,0.4,VLOOKUP(H23,C98:D104,2,FALSE()))),0,I23*IF(H23&gt;=6,0.4,VLOOKUP(H23,C98:D104,2,FALSE())))</f>
        <v>0</v>
      </c>
      <c r="K23" s="292">
        <f t="shared" si="0"/>
        <v>0</v>
      </c>
      <c r="L23" s="232"/>
      <c r="N23" s="200">
        <f t="shared" si="1"/>
        <v>45645</v>
      </c>
    </row>
    <row r="24" spans="1:18" ht="21" customHeight="1">
      <c r="A24" s="65"/>
      <c r="B24" s="105">
        <v>12</v>
      </c>
      <c r="C24" s="150"/>
      <c r="D24" s="151"/>
      <c r="E24" s="151"/>
      <c r="F24" s="145"/>
      <c r="G24" s="283" t="s">
        <v>3</v>
      </c>
      <c r="H24" s="5">
        <f t="shared" si="2"/>
        <v>0</v>
      </c>
      <c r="I24" s="287"/>
      <c r="J24" s="291">
        <f>IF(ISERROR(I24*IF(H24&gt;=6,0.4,VLOOKUP(H24,C98:D104,2,FALSE()))),0,I24*IF(H24&gt;=6,0.4,VLOOKUP(H24,C98:D104,2,FALSE())))</f>
        <v>0</v>
      </c>
      <c r="K24" s="292">
        <f t="shared" si="0"/>
        <v>0</v>
      </c>
      <c r="L24" s="232"/>
      <c r="N24" s="200">
        <f t="shared" si="1"/>
        <v>45645</v>
      </c>
    </row>
    <row r="25" spans="1:18" ht="21" customHeight="1">
      <c r="A25" s="65"/>
      <c r="B25" s="14">
        <v>13</v>
      </c>
      <c r="C25" s="150"/>
      <c r="D25" s="150"/>
      <c r="E25" s="152"/>
      <c r="F25" s="145"/>
      <c r="G25" s="283" t="s">
        <v>3</v>
      </c>
      <c r="H25" s="5">
        <f t="shared" si="2"/>
        <v>0</v>
      </c>
      <c r="I25" s="287"/>
      <c r="J25" s="291">
        <f>IF(ISERROR(I25*IF(H25&gt;=6,0.4,VLOOKUP(H25,C98:D104,2,FALSE()))),0,I25*IF(H25&gt;=6,0.4,VLOOKUP(H25,C98:D104,2,FALSE())))</f>
        <v>0</v>
      </c>
      <c r="K25" s="292">
        <f t="shared" si="0"/>
        <v>0</v>
      </c>
      <c r="L25" s="232"/>
      <c r="N25" s="200">
        <f t="shared" si="1"/>
        <v>45645</v>
      </c>
    </row>
    <row r="26" spans="1:18" ht="21" customHeight="1">
      <c r="A26" s="65"/>
      <c r="B26" s="14">
        <v>14</v>
      </c>
      <c r="C26" s="150"/>
      <c r="D26" s="151"/>
      <c r="E26" s="151"/>
      <c r="F26" s="145"/>
      <c r="G26" s="283" t="s">
        <v>3</v>
      </c>
      <c r="H26" s="5">
        <f t="shared" si="2"/>
        <v>0</v>
      </c>
      <c r="I26" s="287"/>
      <c r="J26" s="291">
        <f>IF(ISERROR(I26*IF(H26&gt;=6,0.4,VLOOKUP(H26,C98:D104,2,FALSE()))),0,I26*IF(H26&gt;=6,0.4,VLOOKUP(H26,C98:D104,2,FALSE())))</f>
        <v>0</v>
      </c>
      <c r="K26" s="292">
        <f t="shared" si="0"/>
        <v>0</v>
      </c>
      <c r="L26" s="232"/>
      <c r="N26" s="200">
        <f t="shared" si="1"/>
        <v>45645</v>
      </c>
    </row>
    <row r="27" spans="1:18" ht="21" customHeight="1">
      <c r="A27" s="65"/>
      <c r="B27" s="14">
        <v>15</v>
      </c>
      <c r="C27" s="150"/>
      <c r="D27" s="151"/>
      <c r="E27" s="151"/>
      <c r="F27" s="145"/>
      <c r="G27" s="283" t="s">
        <v>3</v>
      </c>
      <c r="H27" s="5">
        <f t="shared" si="2"/>
        <v>0</v>
      </c>
      <c r="I27" s="287"/>
      <c r="J27" s="291">
        <f>IF(ISERROR(I27*IF(H27&gt;=6,0.4,VLOOKUP(H27,C98:D104,2,FALSE()))),0,I27*IF(H27&gt;=6,0.4,VLOOKUP(H27,C98:D104,2,FALSE())))</f>
        <v>0</v>
      </c>
      <c r="K27" s="292">
        <f t="shared" si="0"/>
        <v>0</v>
      </c>
      <c r="L27" s="232"/>
      <c r="N27" s="200">
        <f t="shared" si="1"/>
        <v>45645</v>
      </c>
    </row>
    <row r="28" spans="1:18" ht="21" customHeight="1">
      <c r="A28" s="65"/>
      <c r="B28" s="14">
        <v>16</v>
      </c>
      <c r="C28" s="150"/>
      <c r="D28" s="151"/>
      <c r="E28" s="151"/>
      <c r="F28" s="145"/>
      <c r="G28" s="283" t="s">
        <v>3</v>
      </c>
      <c r="H28" s="5">
        <f t="shared" si="2"/>
        <v>0</v>
      </c>
      <c r="I28" s="287"/>
      <c r="J28" s="291">
        <f>IF(ISERROR(I28*IF(H28&gt;=6,0.4,VLOOKUP(H28,C98:D104,2,FALSE()))),0,I28*IF(H28&gt;=6,0.4,VLOOKUP(H28,C98:D104,2,FALSE())))</f>
        <v>0</v>
      </c>
      <c r="K28" s="292">
        <f t="shared" si="0"/>
        <v>0</v>
      </c>
      <c r="L28" s="232"/>
      <c r="N28" s="200">
        <f t="shared" si="1"/>
        <v>45645</v>
      </c>
    </row>
    <row r="29" spans="1:18" ht="21" customHeight="1">
      <c r="A29" s="65"/>
      <c r="B29" s="14">
        <v>17</v>
      </c>
      <c r="C29" s="150"/>
      <c r="D29" s="151"/>
      <c r="E29" s="151"/>
      <c r="F29" s="145"/>
      <c r="G29" s="283" t="s">
        <v>3</v>
      </c>
      <c r="H29" s="5">
        <f t="shared" si="2"/>
        <v>0</v>
      </c>
      <c r="I29" s="287"/>
      <c r="J29" s="291">
        <f>IF(ISERROR(I29*IF(H29&gt;=6,0.4,VLOOKUP(H29,C98:D104,2,FALSE()))),0,I29*IF(H29&gt;=6,0.4,VLOOKUP(H29,C98:D104,2,FALSE())))</f>
        <v>0</v>
      </c>
      <c r="K29" s="292">
        <f t="shared" si="0"/>
        <v>0</v>
      </c>
      <c r="L29" s="232"/>
      <c r="M29" s="48" t="s">
        <v>167</v>
      </c>
      <c r="N29" s="200">
        <f t="shared" si="1"/>
        <v>45645</v>
      </c>
    </row>
    <row r="30" spans="1:18" ht="21" customHeight="1">
      <c r="A30" s="65"/>
      <c r="B30" s="14">
        <v>18</v>
      </c>
      <c r="C30" s="150"/>
      <c r="D30" s="151"/>
      <c r="E30" s="151"/>
      <c r="F30" s="145"/>
      <c r="G30" s="283" t="s">
        <v>3</v>
      </c>
      <c r="H30" s="5">
        <f t="shared" si="2"/>
        <v>0</v>
      </c>
      <c r="I30" s="287"/>
      <c r="J30" s="291">
        <f>IF(ISERROR(I30*IF(H30&gt;=6,0.4,VLOOKUP(H30,C98:D104,2,FALSE()))),0,I30*IF(H30&gt;=6,0.4,VLOOKUP(H30,C98:D104,2,FALSE())))</f>
        <v>0</v>
      </c>
      <c r="K30" s="292">
        <f t="shared" si="0"/>
        <v>0</v>
      </c>
      <c r="L30" s="232"/>
      <c r="N30" s="200">
        <f t="shared" si="1"/>
        <v>45645</v>
      </c>
    </row>
    <row r="31" spans="1:18" ht="21" customHeight="1">
      <c r="A31" s="65"/>
      <c r="B31" s="14">
        <v>19</v>
      </c>
      <c r="C31" s="150"/>
      <c r="D31" s="151"/>
      <c r="E31" s="151"/>
      <c r="F31" s="145"/>
      <c r="G31" s="283" t="s">
        <v>3</v>
      </c>
      <c r="H31" s="5">
        <f t="shared" si="2"/>
        <v>0</v>
      </c>
      <c r="I31" s="287"/>
      <c r="J31" s="291">
        <f>IF(ISERROR(I31*IF(H31&gt;=6,0.4,VLOOKUP(H31,C98:D104,2,FALSE()))),0,I31*IF(H31&gt;=6,0.4,VLOOKUP(H31,C98:D104,2,FALSE())))</f>
        <v>0</v>
      </c>
      <c r="K31" s="292">
        <f t="shared" si="0"/>
        <v>0</v>
      </c>
      <c r="L31" s="232"/>
      <c r="N31" s="200">
        <f t="shared" si="1"/>
        <v>45645</v>
      </c>
    </row>
    <row r="32" spans="1:18" ht="21" customHeight="1">
      <c r="A32" s="65"/>
      <c r="B32" s="14">
        <v>20</v>
      </c>
      <c r="C32" s="150"/>
      <c r="D32" s="151"/>
      <c r="E32" s="151"/>
      <c r="F32" s="145"/>
      <c r="G32" s="283" t="s">
        <v>3</v>
      </c>
      <c r="H32" s="5">
        <f t="shared" si="2"/>
        <v>0</v>
      </c>
      <c r="I32" s="287"/>
      <c r="J32" s="291">
        <f>IF(ISERROR(I32*IF(H32&gt;=6,0.4,VLOOKUP(H32,C98:D104,2,FALSE()))),0,I32*IF(H32&gt;=6,0.4,VLOOKUP(H32,C98:D104,2,FALSE())))</f>
        <v>0</v>
      </c>
      <c r="K32" s="292">
        <f t="shared" si="0"/>
        <v>0</v>
      </c>
      <c r="L32" s="232"/>
      <c r="N32" s="200">
        <f>$I$3</f>
        <v>45645</v>
      </c>
    </row>
    <row r="33" spans="1:14" ht="21" customHeight="1">
      <c r="A33" s="65"/>
      <c r="B33" s="14">
        <v>21</v>
      </c>
      <c r="C33" s="150"/>
      <c r="D33" s="151"/>
      <c r="E33" s="151"/>
      <c r="F33" s="145"/>
      <c r="G33" s="283" t="s">
        <v>22</v>
      </c>
      <c r="H33" s="5">
        <f t="shared" si="2"/>
        <v>0</v>
      </c>
      <c r="I33" s="287"/>
      <c r="J33" s="291">
        <f>IF(ISERROR(I33*IF(H33&gt;=6,0.4,VLOOKUP(H33,C98:D104,2,FALSE()))),0,I33*IF(H33&gt;=6,0.4,VLOOKUP(H33,C98:D104,2,FALSE())))</f>
        <v>0</v>
      </c>
      <c r="K33" s="292">
        <f t="shared" si="0"/>
        <v>0</v>
      </c>
      <c r="L33" s="232"/>
      <c r="N33" s="200">
        <f t="shared" si="1"/>
        <v>45645</v>
      </c>
    </row>
    <row r="34" spans="1:14" ht="21" customHeight="1">
      <c r="A34" s="65"/>
      <c r="B34" s="105">
        <v>22</v>
      </c>
      <c r="C34" s="150"/>
      <c r="D34" s="151"/>
      <c r="E34" s="151"/>
      <c r="F34" s="145"/>
      <c r="G34" s="283" t="s">
        <v>3</v>
      </c>
      <c r="H34" s="5">
        <f t="shared" si="2"/>
        <v>0</v>
      </c>
      <c r="I34" s="287"/>
      <c r="J34" s="291">
        <f>IF(ISERROR(I34*IF(H34&gt;=6,0.4,VLOOKUP(H34,C98:D104,2,FALSE()))),0,I34*IF(H34&gt;=6,0.4,VLOOKUP(H34,C98:D104,2,FALSE())))</f>
        <v>0</v>
      </c>
      <c r="K34" s="292">
        <f t="shared" si="0"/>
        <v>0</v>
      </c>
      <c r="L34" s="232"/>
      <c r="N34" s="200">
        <f t="shared" si="1"/>
        <v>45645</v>
      </c>
    </row>
    <row r="35" spans="1:14" ht="21" customHeight="1">
      <c r="A35" s="65"/>
      <c r="B35" s="105">
        <v>23</v>
      </c>
      <c r="C35" s="150"/>
      <c r="D35" s="151"/>
      <c r="E35" s="151"/>
      <c r="F35" s="145"/>
      <c r="G35" s="283" t="s">
        <v>3</v>
      </c>
      <c r="H35" s="5">
        <f t="shared" si="2"/>
        <v>0</v>
      </c>
      <c r="I35" s="287"/>
      <c r="J35" s="291">
        <f>IF(ISERROR(I35*IF(H35&gt;=6,0.4,VLOOKUP(H35,C98:D104,2,FALSE()))),0,I35*IF(H35&gt;=6,0.4,VLOOKUP(H35,C98:D104,2,FALSE())))</f>
        <v>0</v>
      </c>
      <c r="K35" s="292">
        <f t="shared" si="0"/>
        <v>0</v>
      </c>
      <c r="L35" s="232"/>
      <c r="N35" s="200">
        <f t="shared" si="1"/>
        <v>45645</v>
      </c>
    </row>
    <row r="36" spans="1:14" ht="21" customHeight="1">
      <c r="A36" s="65"/>
      <c r="B36" s="105">
        <v>24</v>
      </c>
      <c r="C36" s="150"/>
      <c r="D36" s="151"/>
      <c r="E36" s="150"/>
      <c r="F36" s="145"/>
      <c r="G36" s="283" t="s">
        <v>3</v>
      </c>
      <c r="H36" s="5">
        <f t="shared" si="2"/>
        <v>0</v>
      </c>
      <c r="I36" s="287"/>
      <c r="J36" s="291">
        <f>IF(ISERROR(I36*IF(H36&gt;=6,0.4,VLOOKUP(H36,C98:D104,2,FALSE()))),0,I36*IF(H36&gt;=6,0.4,VLOOKUP(H36,C98:D104,2,FALSE())))</f>
        <v>0</v>
      </c>
      <c r="K36" s="292">
        <f t="shared" si="0"/>
        <v>0</v>
      </c>
      <c r="L36" s="232"/>
      <c r="N36" s="200">
        <f t="shared" si="1"/>
        <v>45645</v>
      </c>
    </row>
    <row r="37" spans="1:14" ht="21" customHeight="1">
      <c r="A37" s="65"/>
      <c r="B37" s="105">
        <v>25</v>
      </c>
      <c r="C37" s="7"/>
      <c r="D37" s="7"/>
      <c r="E37" s="8"/>
      <c r="F37" s="282"/>
      <c r="G37" s="283" t="s">
        <v>3</v>
      </c>
      <c r="H37" s="5">
        <f>IF(ISERROR(YEAR(N37)-YEAR(F37)+G37),0,YEAR(N37)-YEAR(F37)+G37)</f>
        <v>0</v>
      </c>
      <c r="I37" s="287"/>
      <c r="J37" s="291">
        <f>IF(ISERROR(I37*IF(H37&gt;=6,0.4,VLOOKUP(H37,C98:D104,2,FALSE()))),0,I37*IF(H37&gt;=6,0.4,VLOOKUP(H37,C98:D104,2,FALSE())))</f>
        <v>0</v>
      </c>
      <c r="K37" s="292">
        <f t="shared" si="0"/>
        <v>0</v>
      </c>
      <c r="L37" s="232"/>
      <c r="N37" s="200">
        <f t="shared" si="1"/>
        <v>45645</v>
      </c>
    </row>
    <row r="38" spans="1:14" ht="21" customHeight="1">
      <c r="A38" s="65"/>
      <c r="B38" s="105"/>
      <c r="C38" s="9" t="s">
        <v>3</v>
      </c>
      <c r="D38" s="10" t="s">
        <v>3</v>
      </c>
      <c r="E38" s="9"/>
      <c r="F38" s="11" t="s">
        <v>3</v>
      </c>
      <c r="G38" s="12" t="s">
        <v>3</v>
      </c>
      <c r="H38" s="79"/>
      <c r="I38" s="113"/>
      <c r="J38" s="9"/>
      <c r="K38" s="9"/>
      <c r="L38" s="232"/>
    </row>
    <row r="39" spans="1:14" ht="11.25" customHeight="1">
      <c r="A39" s="65"/>
      <c r="B39" s="14"/>
      <c r="C39" s="13" t="s">
        <v>3</v>
      </c>
      <c r="D39" s="14"/>
      <c r="E39" s="14"/>
      <c r="F39" s="15"/>
      <c r="G39" s="16"/>
      <c r="H39" s="17"/>
      <c r="I39" s="153"/>
      <c r="J39" s="18"/>
      <c r="K39" s="19"/>
      <c r="L39" s="232"/>
    </row>
    <row r="40" spans="1:14" ht="21" customHeight="1">
      <c r="A40" s="65"/>
      <c r="B40" s="14"/>
      <c r="C40" s="13"/>
      <c r="D40" s="14"/>
      <c r="E40" s="14"/>
      <c r="F40" s="15"/>
      <c r="G40" s="20"/>
      <c r="H40" s="21" t="s">
        <v>30</v>
      </c>
      <c r="I40" s="154">
        <f>SUM(I13:I37)</f>
        <v>0</v>
      </c>
      <c r="J40" s="22">
        <f>SUM(J13:J37)</f>
        <v>0</v>
      </c>
      <c r="K40" s="22">
        <f>SUM(K13:K37)</f>
        <v>0</v>
      </c>
      <c r="L40" s="232"/>
    </row>
    <row r="41" spans="1:14" ht="10.5" customHeight="1">
      <c r="A41" s="65"/>
      <c r="B41" s="14"/>
      <c r="C41" s="13"/>
      <c r="D41" s="14"/>
      <c r="E41" s="14"/>
      <c r="F41" s="15"/>
      <c r="G41" s="16"/>
      <c r="H41" s="17"/>
      <c r="I41" s="155"/>
      <c r="J41" s="18"/>
      <c r="K41" s="19"/>
      <c r="L41" s="232"/>
    </row>
    <row r="42" spans="1:14" ht="21" customHeight="1">
      <c r="A42" s="65"/>
      <c r="B42" s="25"/>
      <c r="C42" s="24" t="s">
        <v>31</v>
      </c>
      <c r="D42" s="25"/>
      <c r="E42" s="25"/>
      <c r="F42" s="26"/>
      <c r="G42" s="27"/>
      <c r="H42" s="28"/>
      <c r="I42" s="156"/>
      <c r="J42" s="30"/>
      <c r="K42" s="31"/>
      <c r="L42" s="232"/>
    </row>
    <row r="43" spans="1:14" ht="21" customHeight="1">
      <c r="A43" s="65"/>
      <c r="B43" s="14"/>
      <c r="C43" s="13"/>
      <c r="D43" s="14"/>
      <c r="E43" s="14"/>
      <c r="F43" s="15"/>
      <c r="G43" s="16"/>
      <c r="H43" s="17"/>
      <c r="I43" s="157"/>
      <c r="J43" s="18"/>
      <c r="K43" s="19"/>
      <c r="L43" s="232"/>
    </row>
    <row r="44" spans="1:14" ht="21" customHeight="1">
      <c r="A44" s="65"/>
      <c r="B44" s="14">
        <v>1</v>
      </c>
      <c r="C44" s="158"/>
      <c r="D44" s="158"/>
      <c r="E44" s="159"/>
      <c r="F44" s="282"/>
      <c r="G44" s="3" t="s">
        <v>3</v>
      </c>
      <c r="H44" s="5">
        <f t="shared" ref="H44:H48" si="3">IF(ISERROR(YEAR(N44)-YEAR(F44)+G44),0,YEAR(N44)-YEAR(F44)+G44)</f>
        <v>0</v>
      </c>
      <c r="I44" s="289"/>
      <c r="J44" s="291">
        <f>IF(ISERROR(I44*IF(H44&gt;=6,0.4,VLOOKUP(H44,C98:D104,2,FALSE()))),0,I44*IF(H44&gt;=6,0.4,VLOOKUP(H44,C98:D104,2,FALSE())))</f>
        <v>0</v>
      </c>
      <c r="K44" s="292">
        <f>SUM(I44-J44)</f>
        <v>0</v>
      </c>
      <c r="L44" s="232"/>
      <c r="N44" s="200">
        <f t="shared" ref="N44:N48" si="4">$I$3</f>
        <v>45645</v>
      </c>
    </row>
    <row r="45" spans="1:14" ht="21" customHeight="1">
      <c r="A45" s="65"/>
      <c r="B45" s="14">
        <v>2</v>
      </c>
      <c r="C45" s="158"/>
      <c r="D45" s="158"/>
      <c r="E45" s="158"/>
      <c r="F45" s="282"/>
      <c r="G45" s="3" t="s">
        <v>3</v>
      </c>
      <c r="H45" s="5">
        <f t="shared" si="3"/>
        <v>0</v>
      </c>
      <c r="I45" s="289"/>
      <c r="J45" s="291">
        <f>IF(ISERROR(I45*IF(H45&gt;=6,0.4,VLOOKUP(H45,C98:D104,2,FALSE()))),0,I45*IF(H45&gt;=6,0.4,VLOOKUP(H45,C98:D104,2,FALSE())))</f>
        <v>0</v>
      </c>
      <c r="K45" s="292">
        <f>SUM(I45-J45)</f>
        <v>0</v>
      </c>
      <c r="L45" s="232"/>
      <c r="N45" s="200">
        <f t="shared" si="4"/>
        <v>45645</v>
      </c>
    </row>
    <row r="46" spans="1:14" ht="21" customHeight="1">
      <c r="A46" s="65"/>
      <c r="B46" s="14">
        <v>3</v>
      </c>
      <c r="C46" s="158"/>
      <c r="D46" s="158"/>
      <c r="E46" s="159"/>
      <c r="F46" s="282"/>
      <c r="G46" s="3" t="s">
        <v>3</v>
      </c>
      <c r="H46" s="5">
        <f t="shared" si="3"/>
        <v>0</v>
      </c>
      <c r="I46" s="289"/>
      <c r="J46" s="291">
        <f>IF(ISERROR(I46*IF(H46&gt;=6,0.4,VLOOKUP(H46,C98:D104,2,FALSE()))),0,I46*IF(H46&gt;=6,0.4,VLOOKUP(H46,C98:D104,2,FALSE())))</f>
        <v>0</v>
      </c>
      <c r="K46" s="292">
        <f>SUM(I46-J46)</f>
        <v>0</v>
      </c>
      <c r="L46" s="232"/>
      <c r="N46" s="200">
        <f t="shared" si="4"/>
        <v>45645</v>
      </c>
    </row>
    <row r="47" spans="1:14" ht="21" customHeight="1">
      <c r="A47" s="65"/>
      <c r="B47" s="14">
        <v>4</v>
      </c>
      <c r="C47" s="7"/>
      <c r="D47" s="7"/>
      <c r="E47" s="32"/>
      <c r="F47" s="282"/>
      <c r="G47" s="3" t="s">
        <v>3</v>
      </c>
      <c r="H47" s="5">
        <f t="shared" si="3"/>
        <v>0</v>
      </c>
      <c r="I47" s="290"/>
      <c r="J47" s="291">
        <f>IF(ISERROR(I47*IF(H47&gt;=6,0.4,VLOOKUP(H47,C98:D104,2,FALSE()))),0,I47*IF(H47&gt;=6,0.4,VLOOKUP(H47,C98:D104,2,FALSE())))</f>
        <v>0</v>
      </c>
      <c r="K47" s="292">
        <f>SUM(I47-J47)</f>
        <v>0</v>
      </c>
      <c r="L47" s="232"/>
      <c r="N47" s="200">
        <f t="shared" si="4"/>
        <v>45645</v>
      </c>
    </row>
    <row r="48" spans="1:14" ht="21" customHeight="1">
      <c r="A48" s="65"/>
      <c r="B48" s="14">
        <v>5</v>
      </c>
      <c r="C48" s="33"/>
      <c r="D48" s="34"/>
      <c r="E48" s="34"/>
      <c r="F48" s="282"/>
      <c r="G48" s="3" t="s">
        <v>3</v>
      </c>
      <c r="H48" s="5">
        <f t="shared" si="3"/>
        <v>0</v>
      </c>
      <c r="I48" s="290"/>
      <c r="J48" s="291">
        <f>IF(ISERROR(I48*IF(H48&gt;=6,0.4,VLOOKUP(H48,C98:D104,2,FALSE()))),0,I48*IF(H48&gt;=6,0.4,VLOOKUP(H48,C98:D104,2,FALSE())))</f>
        <v>0</v>
      </c>
      <c r="K48" s="292">
        <f>SUM(I48-J48)</f>
        <v>0</v>
      </c>
      <c r="L48" s="232"/>
      <c r="N48" s="200">
        <f t="shared" si="4"/>
        <v>45645</v>
      </c>
    </row>
    <row r="49" spans="1:14" s="232" customFormat="1" ht="8.25" customHeight="1">
      <c r="A49" s="65"/>
      <c r="B49" s="14"/>
      <c r="C49" s="13"/>
      <c r="D49" s="14"/>
      <c r="E49" s="14"/>
      <c r="F49" s="15"/>
      <c r="G49" s="20" t="s">
        <v>3</v>
      </c>
      <c r="H49" s="35"/>
      <c r="I49" s="160"/>
      <c r="J49" s="36"/>
      <c r="K49" s="36"/>
      <c r="N49" s="174"/>
    </row>
    <row r="50" spans="1:14" s="232" customFormat="1" ht="21" customHeight="1">
      <c r="A50" s="65"/>
      <c r="B50" s="14"/>
      <c r="C50" s="13"/>
      <c r="D50" s="14"/>
      <c r="E50" s="14"/>
      <c r="F50" s="15"/>
      <c r="G50" s="20"/>
      <c r="H50" s="21" t="s">
        <v>30</v>
      </c>
      <c r="I50" s="154">
        <f>SUM(I44:I48)</f>
        <v>0</v>
      </c>
      <c r="J50" s="22">
        <f>SUM(J44:J48)</f>
        <v>0</v>
      </c>
      <c r="K50" s="22">
        <f>SUM(K44:K48)</f>
        <v>0</v>
      </c>
      <c r="N50" s="174"/>
    </row>
    <row r="51" spans="1:14" ht="7.5" customHeight="1">
      <c r="A51" s="65"/>
      <c r="B51" s="14"/>
      <c r="C51" s="13"/>
      <c r="D51" s="14"/>
      <c r="E51" s="14"/>
      <c r="F51" s="15"/>
      <c r="G51" s="16"/>
      <c r="H51" s="17"/>
      <c r="I51" s="155"/>
      <c r="J51" s="18"/>
      <c r="K51" s="19"/>
      <c r="L51" s="232"/>
    </row>
    <row r="52" spans="1:14" ht="21" customHeight="1">
      <c r="A52" s="65"/>
      <c r="B52" s="25"/>
      <c r="C52" s="24" t="s">
        <v>33</v>
      </c>
      <c r="D52" s="25"/>
      <c r="E52" s="25"/>
      <c r="F52" s="26"/>
      <c r="G52" s="27"/>
      <c r="H52" s="28"/>
      <c r="I52" s="156"/>
      <c r="J52" s="30"/>
      <c r="K52" s="31"/>
      <c r="L52" s="232"/>
    </row>
    <row r="53" spans="1:14" ht="21" customHeight="1">
      <c r="A53" s="65"/>
      <c r="B53" s="14"/>
      <c r="C53" s="37"/>
      <c r="D53" s="38"/>
      <c r="E53" s="38"/>
      <c r="F53" s="39" t="s">
        <v>3</v>
      </c>
      <c r="G53" s="40"/>
      <c r="H53" s="41"/>
      <c r="I53" s="157"/>
      <c r="J53" s="42"/>
      <c r="K53" s="43"/>
      <c r="L53" s="232"/>
    </row>
    <row r="54" spans="1:14" ht="21" customHeight="1">
      <c r="A54" s="65"/>
      <c r="B54" s="105">
        <v>1</v>
      </c>
      <c r="C54" s="4"/>
      <c r="D54" s="4"/>
      <c r="E54" s="4"/>
      <c r="F54" s="282"/>
      <c r="G54" s="3" t="s">
        <v>3</v>
      </c>
      <c r="H54" s="5">
        <f t="shared" ref="H54:H59" si="5">IF(ISERROR(YEAR(N54)-YEAR(F54)+G54),0,YEAR(N54)-YEAR(F54)+G54)</f>
        <v>0</v>
      </c>
      <c r="I54" s="286"/>
      <c r="J54" s="291">
        <f>IF(ISERROR(I54*IF(H54&gt;=6,0.4,VLOOKUP(H54,C98:D104,2,FALSE()))),0,I54*IF(H54&gt;=6,0.4,VLOOKUP(H54,C98:D104,2,FALSE())))</f>
        <v>0</v>
      </c>
      <c r="K54" s="292">
        <f t="shared" ref="K54:K60" si="6">SUM(I54-J54)</f>
        <v>0</v>
      </c>
      <c r="L54" s="232"/>
      <c r="N54" s="200">
        <f t="shared" ref="N54:N60" si="7">$I$3</f>
        <v>45645</v>
      </c>
    </row>
    <row r="55" spans="1:14" ht="21" customHeight="1">
      <c r="A55" s="65"/>
      <c r="B55" s="105">
        <v>2</v>
      </c>
      <c r="C55" s="4"/>
      <c r="D55" s="4"/>
      <c r="E55" s="4"/>
      <c r="F55" s="282"/>
      <c r="G55" s="3" t="s">
        <v>3</v>
      </c>
      <c r="H55" s="5">
        <f t="shared" si="5"/>
        <v>0</v>
      </c>
      <c r="I55" s="287"/>
      <c r="J55" s="291">
        <f>IF(ISERROR(I55*IF(H55&gt;=6,0.4,VLOOKUP(H55,C98:D104,2,FALSE()))),0,I55*IF(H55&gt;=6,0.4,VLOOKUP(H55,C98:D104,2,FALSE())))</f>
        <v>0</v>
      </c>
      <c r="K55" s="292">
        <f>SUM(I55-J55)</f>
        <v>0</v>
      </c>
      <c r="L55" s="232"/>
      <c r="N55" s="200">
        <f t="shared" si="7"/>
        <v>45645</v>
      </c>
    </row>
    <row r="56" spans="1:14" ht="21" customHeight="1">
      <c r="A56" s="65"/>
      <c r="B56" s="105">
        <v>3</v>
      </c>
      <c r="C56" s="4"/>
      <c r="D56" s="4"/>
      <c r="E56" s="4"/>
      <c r="F56" s="282"/>
      <c r="G56" s="3" t="s">
        <v>3</v>
      </c>
      <c r="H56" s="5">
        <f t="shared" si="5"/>
        <v>0</v>
      </c>
      <c r="I56" s="287"/>
      <c r="J56" s="291">
        <f>IF(ISERROR(I56*IF(H56&gt;=6,0.4,VLOOKUP(H56,C98:D104,2,FALSE()))),0,I56*IF(H56&gt;=6,0.4,VLOOKUP(H56,C98:D104,2,FALSE())))</f>
        <v>0</v>
      </c>
      <c r="K56" s="292">
        <f>SUM(I56-J56)</f>
        <v>0</v>
      </c>
      <c r="L56" s="232"/>
      <c r="N56" s="200">
        <f t="shared" si="7"/>
        <v>45645</v>
      </c>
    </row>
    <row r="57" spans="1:14" ht="21" customHeight="1">
      <c r="A57" s="65"/>
      <c r="B57" s="105">
        <v>4</v>
      </c>
      <c r="C57" s="4"/>
      <c r="D57" s="4"/>
      <c r="E57" s="4"/>
      <c r="F57" s="282"/>
      <c r="G57" s="3" t="s">
        <v>3</v>
      </c>
      <c r="H57" s="5">
        <f t="shared" si="5"/>
        <v>0</v>
      </c>
      <c r="I57" s="287"/>
      <c r="J57" s="291">
        <f>IF(ISERROR(I57*IF(H57&gt;=6,0.4,VLOOKUP(H57,C98:D104,2,FALSE()))),0,I57*IF(H57&gt;=6,0.4,VLOOKUP(H57,C98:D104,2,FALSE())))</f>
        <v>0</v>
      </c>
      <c r="K57" s="292">
        <f>SUM(I57-J57)</f>
        <v>0</v>
      </c>
      <c r="L57" s="232"/>
      <c r="M57" s="48" t="s">
        <v>168</v>
      </c>
      <c r="N57" s="200">
        <f t="shared" si="7"/>
        <v>45645</v>
      </c>
    </row>
    <row r="58" spans="1:14" ht="21" customHeight="1">
      <c r="A58" s="65"/>
      <c r="B58" s="105">
        <v>5</v>
      </c>
      <c r="C58" s="4"/>
      <c r="D58" s="4"/>
      <c r="E58" s="4"/>
      <c r="F58" s="282"/>
      <c r="G58" s="3" t="s">
        <v>3</v>
      </c>
      <c r="H58" s="5">
        <f t="shared" si="5"/>
        <v>0</v>
      </c>
      <c r="I58" s="287"/>
      <c r="J58" s="291">
        <f>IF(ISERROR(I58*IF(H58&gt;=6,0.4,VLOOKUP(H58,C98:D104,2,FALSE()))),0,I58*IF(H58&gt;=6,0.4,VLOOKUP(H58,C98:D104,2,FALSE())))</f>
        <v>0</v>
      </c>
      <c r="K58" s="293">
        <f>SUM(I58-J58)</f>
        <v>0</v>
      </c>
      <c r="L58" s="232"/>
      <c r="N58" s="200">
        <f t="shared" si="7"/>
        <v>45645</v>
      </c>
    </row>
    <row r="59" spans="1:14" ht="21" customHeight="1">
      <c r="A59" s="65"/>
      <c r="B59" s="14">
        <v>6</v>
      </c>
      <c r="C59" s="161"/>
      <c r="D59" s="161"/>
      <c r="E59" s="161"/>
      <c r="F59" s="282"/>
      <c r="G59" s="3" t="s">
        <v>3</v>
      </c>
      <c r="H59" s="5">
        <f t="shared" si="5"/>
        <v>0</v>
      </c>
      <c r="I59" s="288"/>
      <c r="J59" s="291">
        <f>IF(ISERROR(I59*IF(H59&gt;=6,0.4,VLOOKUP(H59,C98:D104,2,FALSE()))),0,I59*IF(H59&gt;=6,0.4,VLOOKUP(H59,C98:D104,2,FALSE())))</f>
        <v>0</v>
      </c>
      <c r="K59" s="292">
        <f t="shared" si="6"/>
        <v>0</v>
      </c>
      <c r="L59" s="232"/>
      <c r="N59" s="200">
        <f t="shared" si="7"/>
        <v>45645</v>
      </c>
    </row>
    <row r="60" spans="1:14" ht="21" customHeight="1">
      <c r="A60" s="65"/>
      <c r="B60" s="14">
        <v>7</v>
      </c>
      <c r="C60" s="161"/>
      <c r="D60" s="161"/>
      <c r="E60" s="161"/>
      <c r="F60" s="282"/>
      <c r="G60" s="3" t="s">
        <v>3</v>
      </c>
      <c r="H60" s="5">
        <f>IF(ISERROR(YEAR(N60)-YEAR(F60)+G60),0,YEAR(N60)-YEAR(F60)+G60)</f>
        <v>0</v>
      </c>
      <c r="I60" s="288"/>
      <c r="J60" s="291">
        <f>IF(ISERROR(I60*IF(H60&gt;=6,0.4,VLOOKUP(H60,C98:D104,2,FALSE()))),0,I60*IF(H60&gt;=6,0.4,VLOOKUP(H60,C98:D104,2,FALSE())))</f>
        <v>0</v>
      </c>
      <c r="K60" s="292">
        <f t="shared" si="6"/>
        <v>0</v>
      </c>
      <c r="L60" s="232"/>
      <c r="N60" s="200">
        <f t="shared" si="7"/>
        <v>45645</v>
      </c>
    </row>
    <row r="61" spans="1:14" s="232" customFormat="1" ht="7.5" customHeight="1">
      <c r="A61" s="65"/>
      <c r="B61" s="14"/>
      <c r="C61" s="13"/>
      <c r="D61" s="14"/>
      <c r="E61" s="14"/>
      <c r="F61" s="15"/>
      <c r="G61" s="20"/>
      <c r="H61" s="35"/>
      <c r="I61" s="160"/>
      <c r="J61" s="36"/>
      <c r="K61" s="36"/>
      <c r="N61" s="174"/>
    </row>
    <row r="62" spans="1:14" s="232" customFormat="1" ht="21" customHeight="1">
      <c r="A62" s="65"/>
      <c r="B62" s="14"/>
      <c r="C62" s="13"/>
      <c r="D62" s="14"/>
      <c r="E62" s="14"/>
      <c r="F62" s="15"/>
      <c r="G62" s="20"/>
      <c r="H62" s="21" t="s">
        <v>30</v>
      </c>
      <c r="I62" s="154">
        <f>SUM(I54:I60)</f>
        <v>0</v>
      </c>
      <c r="J62" s="22">
        <f>SUM(J54:J60)</f>
        <v>0</v>
      </c>
      <c r="K62" s="22">
        <f>SUM(K54:K60)</f>
        <v>0</v>
      </c>
      <c r="N62" s="174"/>
    </row>
    <row r="63" spans="1:14" ht="7.5" customHeight="1">
      <c r="A63" s="65"/>
      <c r="B63" s="14"/>
      <c r="C63" s="13"/>
      <c r="D63" s="14"/>
      <c r="E63" s="14"/>
      <c r="F63" s="15"/>
      <c r="G63" s="16"/>
      <c r="H63" s="23"/>
      <c r="I63" s="155"/>
      <c r="J63" s="18"/>
      <c r="K63" s="19"/>
      <c r="L63" s="232"/>
    </row>
    <row r="64" spans="1:14" ht="21" customHeight="1">
      <c r="A64" s="65"/>
      <c r="B64" s="25"/>
      <c r="C64" s="24" t="s">
        <v>37</v>
      </c>
      <c r="D64" s="25"/>
      <c r="E64" s="25"/>
      <c r="F64" s="26"/>
      <c r="G64" s="27"/>
      <c r="H64" s="29"/>
      <c r="I64" s="156"/>
      <c r="J64" s="30"/>
      <c r="K64" s="31"/>
      <c r="L64" s="232"/>
    </row>
    <row r="65" spans="1:14" ht="21" customHeight="1">
      <c r="A65" s="65"/>
      <c r="B65" s="14"/>
      <c r="C65" s="13"/>
      <c r="D65" s="14"/>
      <c r="E65" s="14"/>
      <c r="F65" s="15"/>
      <c r="G65" s="16"/>
      <c r="H65" s="23"/>
      <c r="I65" s="155"/>
      <c r="J65" s="18"/>
      <c r="K65" s="19"/>
      <c r="L65" s="232"/>
    </row>
    <row r="66" spans="1:14" ht="21" customHeight="1">
      <c r="A66" s="65"/>
      <c r="B66" s="14">
        <v>1</v>
      </c>
      <c r="C66" s="33"/>
      <c r="D66" s="34"/>
      <c r="E66" s="34"/>
      <c r="F66" s="284" t="s">
        <v>3</v>
      </c>
      <c r="G66" s="285" t="s">
        <v>22</v>
      </c>
      <c r="H66" s="5">
        <f>IF(ISERROR(YEAR(N66)-YEAR(F66)+G66),0,YEAR(N66)-YEAR(F66)+G66)</f>
        <v>0</v>
      </c>
      <c r="I66" s="290"/>
      <c r="J66" s="291">
        <f>IF(ISERROR(I66*IF(H66&gt;=6,0.4,VLOOKUP(H66,C98:D104,2,FALSE()))),0,I66*IF(H66&gt;=6,0.4,VLOOKUP(H66,C98:D104,2,FALSE())))</f>
        <v>0</v>
      </c>
      <c r="K66" s="292">
        <f>SUM(I66-J66)</f>
        <v>0</v>
      </c>
      <c r="L66" s="232"/>
      <c r="N66" s="200">
        <f t="shared" ref="N66:N70" si="8">$I$3</f>
        <v>45645</v>
      </c>
    </row>
    <row r="67" spans="1:14" ht="21" customHeight="1">
      <c r="A67" s="65"/>
      <c r="B67" s="14">
        <v>2</v>
      </c>
      <c r="C67" s="33"/>
      <c r="D67" s="34"/>
      <c r="E67" s="34"/>
      <c r="F67" s="284" t="s">
        <v>3</v>
      </c>
      <c r="G67" s="285" t="s">
        <v>3</v>
      </c>
      <c r="H67" s="5">
        <f t="shared" ref="H67:H70" si="9">IF(ISERROR(YEAR(N67)-YEAR(F67)+G67),0,YEAR(N67)-YEAR(F67)+G67)</f>
        <v>0</v>
      </c>
      <c r="I67" s="290"/>
      <c r="J67" s="291">
        <f>IF(ISERROR(I67*IF(H67&gt;=6,0.4,VLOOKUP(H67,C98:D104,2,FALSE()))),0,I67*IF(H67&gt;=6,0.4,VLOOKUP(H67,C98:D104,2,FALSE())))</f>
        <v>0</v>
      </c>
      <c r="K67" s="292">
        <f>SUM(I67-J67)</f>
        <v>0</v>
      </c>
      <c r="L67" s="232"/>
      <c r="N67" s="200">
        <f t="shared" si="8"/>
        <v>45645</v>
      </c>
    </row>
    <row r="68" spans="1:14" ht="21" customHeight="1">
      <c r="A68" s="65"/>
      <c r="B68" s="14">
        <v>3</v>
      </c>
      <c r="C68" s="33"/>
      <c r="D68" s="34"/>
      <c r="E68" s="34"/>
      <c r="F68" s="284" t="s">
        <v>3</v>
      </c>
      <c r="G68" s="285" t="s">
        <v>3</v>
      </c>
      <c r="H68" s="5">
        <f t="shared" si="9"/>
        <v>0</v>
      </c>
      <c r="I68" s="290"/>
      <c r="J68" s="291">
        <f>IF(ISERROR(I68*IF(H68&gt;=6,0.4,VLOOKUP(H68,C98:D104,2,FALSE()))),0,I68*IF(H68&gt;=6,0.4,VLOOKUP(H68,C98:D104,2,FALSE())))</f>
        <v>0</v>
      </c>
      <c r="K68" s="292">
        <f>SUM(I68-J68)</f>
        <v>0</v>
      </c>
      <c r="L68" s="232"/>
      <c r="N68" s="200">
        <f t="shared" si="8"/>
        <v>45645</v>
      </c>
    </row>
    <row r="69" spans="1:14" ht="21" customHeight="1">
      <c r="A69" s="65"/>
      <c r="B69" s="14">
        <v>4</v>
      </c>
      <c r="C69" s="33"/>
      <c r="D69" s="34"/>
      <c r="E69" s="34"/>
      <c r="F69" s="284" t="s">
        <v>3</v>
      </c>
      <c r="G69" s="285" t="s">
        <v>3</v>
      </c>
      <c r="H69" s="5">
        <f t="shared" si="9"/>
        <v>0</v>
      </c>
      <c r="I69" s="290"/>
      <c r="J69" s="291">
        <f>IF(ISERROR(I69*IF(H69&gt;=6,0.4,VLOOKUP(H69,C98:D104,2,FALSE()))),0,I69*IF(H69&gt;=6,0.4,VLOOKUP(H69,C98:D104,2,FALSE())))</f>
        <v>0</v>
      </c>
      <c r="K69" s="292">
        <f>SUM(I69-J69)</f>
        <v>0</v>
      </c>
      <c r="L69" s="232"/>
      <c r="N69" s="200">
        <f t="shared" si="8"/>
        <v>45645</v>
      </c>
    </row>
    <row r="70" spans="1:14" ht="21" customHeight="1">
      <c r="A70" s="65"/>
      <c r="B70" s="14">
        <v>5</v>
      </c>
      <c r="C70" s="33"/>
      <c r="D70" s="34"/>
      <c r="E70" s="34"/>
      <c r="F70" s="284" t="s">
        <v>3</v>
      </c>
      <c r="G70" s="285" t="s">
        <v>3</v>
      </c>
      <c r="H70" s="5">
        <f t="shared" si="9"/>
        <v>0</v>
      </c>
      <c r="I70" s="290"/>
      <c r="J70" s="291">
        <f>IF(ISERROR(I70*IF(H70&gt;=6,0.4,VLOOKUP(H70,C98:D104,2,FALSE()))),0,I70*IF(H70&gt;=6,0.4,VLOOKUP(H70,C98:D104,2,FALSE())))</f>
        <v>0</v>
      </c>
      <c r="K70" s="292">
        <f>SUM(I70-J70)</f>
        <v>0</v>
      </c>
      <c r="L70" s="232"/>
      <c r="N70" s="200">
        <f t="shared" si="8"/>
        <v>45645</v>
      </c>
    </row>
    <row r="71" spans="1:14" s="232" customFormat="1" ht="7.5" customHeight="1">
      <c r="A71" s="65"/>
      <c r="B71" s="261"/>
      <c r="C71" s="263"/>
      <c r="D71" s="262"/>
      <c r="E71" s="262"/>
      <c r="F71" s="264"/>
      <c r="G71" s="260"/>
      <c r="H71" s="260"/>
      <c r="I71" s="266"/>
      <c r="J71" s="266"/>
      <c r="K71" s="265"/>
      <c r="N71" s="174"/>
    </row>
    <row r="72" spans="1:14" s="232" customFormat="1" ht="21" customHeight="1">
      <c r="A72" s="65"/>
      <c r="B72" s="270"/>
      <c r="C72" s="267"/>
      <c r="D72" s="268"/>
      <c r="E72" s="268"/>
      <c r="F72" s="269"/>
      <c r="G72" s="257"/>
      <c r="H72" s="271" t="s">
        <v>169</v>
      </c>
      <c r="I72" s="272">
        <v>0</v>
      </c>
      <c r="J72" s="272">
        <v>0</v>
      </c>
      <c r="K72" s="272">
        <v>0</v>
      </c>
      <c r="N72" s="174"/>
    </row>
    <row r="73" spans="1:14" ht="16">
      <c r="A73" s="65"/>
      <c r="B73" s="273"/>
      <c r="C73" s="274"/>
      <c r="D73" s="273"/>
      <c r="E73" s="274"/>
      <c r="F73" s="275"/>
      <c r="G73" s="276"/>
      <c r="H73" s="276"/>
      <c r="I73" s="47">
        <f>SUM(I40+I50+I62+I72)</f>
        <v>0</v>
      </c>
      <c r="J73" s="277"/>
      <c r="K73" s="19"/>
      <c r="L73" s="232"/>
    </row>
    <row r="74" spans="1:14" s="281" customFormat="1" ht="21" customHeight="1">
      <c r="A74" s="111"/>
      <c r="B74" s="211"/>
      <c r="C74" s="212"/>
      <c r="D74" s="212"/>
      <c r="E74" s="212"/>
      <c r="F74" s="212"/>
      <c r="G74" s="278"/>
      <c r="H74" s="279" t="s">
        <v>170</v>
      </c>
      <c r="I74" s="279"/>
      <c r="J74" s="280"/>
      <c r="K74" s="53">
        <v>0</v>
      </c>
      <c r="M74" s="281" t="s">
        <v>171</v>
      </c>
      <c r="N74" s="217"/>
    </row>
    <row r="75" spans="1:14" s="232" customFormat="1" ht="33" customHeight="1">
      <c r="A75" s="115"/>
      <c r="B75" s="116"/>
      <c r="C75" s="54" t="s">
        <v>172</v>
      </c>
      <c r="D75" s="54" t="s">
        <v>173</v>
      </c>
      <c r="E75" s="54" t="s">
        <v>174</v>
      </c>
      <c r="F75" s="54" t="s">
        <v>175</v>
      </c>
      <c r="G75" s="20"/>
      <c r="H75" s="20"/>
      <c r="I75" s="218" t="s">
        <v>176</v>
      </c>
      <c r="J75" s="36"/>
      <c r="K75" s="56" t="s">
        <v>177</v>
      </c>
      <c r="N75" s="174"/>
    </row>
    <row r="76" spans="1:14" s="232" customFormat="1" ht="21" customHeight="1">
      <c r="A76" s="115"/>
      <c r="B76" s="116"/>
      <c r="C76" s="57"/>
      <c r="D76" s="57"/>
      <c r="E76" s="57"/>
      <c r="F76" s="57"/>
      <c r="G76" s="20"/>
      <c r="H76" s="20"/>
      <c r="I76" s="218" t="s">
        <v>178</v>
      </c>
      <c r="J76" s="36"/>
      <c r="K76" s="56" t="s">
        <v>179</v>
      </c>
      <c r="N76" s="174"/>
    </row>
    <row r="77" spans="1:14" s="232" customFormat="1" ht="21" customHeight="1">
      <c r="A77" s="62"/>
      <c r="B77" s="117"/>
      <c r="C77" s="58">
        <f>SUM('Page 1'!K39)</f>
        <v>2894</v>
      </c>
      <c r="D77" s="58">
        <f>SUM('Page 1'!K49)</f>
        <v>0</v>
      </c>
      <c r="E77" s="58">
        <f>SUM('Page 1'!K61)</f>
        <v>0</v>
      </c>
      <c r="F77" s="58">
        <f>SUM('Page 1'!K71)</f>
        <v>0</v>
      </c>
      <c r="G77" s="296" t="s">
        <v>180</v>
      </c>
      <c r="H77" s="297"/>
      <c r="I77" s="219">
        <f>SUM('Page 1'!I72)</f>
        <v>4730</v>
      </c>
      <c r="J77" s="53"/>
      <c r="K77" s="58">
        <f>SUM('Page 1'!K73)</f>
        <v>2894</v>
      </c>
      <c r="N77" s="220"/>
    </row>
    <row r="78" spans="1:14" s="232" customFormat="1" ht="21" customHeight="1">
      <c r="A78" s="62"/>
      <c r="B78" s="117"/>
      <c r="C78" s="58">
        <f>SUM('Page 2'!K40)</f>
        <v>1800</v>
      </c>
      <c r="D78" s="58">
        <f>SUM('Page 2'!K50)</f>
        <v>0</v>
      </c>
      <c r="E78" s="58">
        <f>SUM('Page 2'!K62)</f>
        <v>0</v>
      </c>
      <c r="F78" s="58">
        <f>SUM('Page 2'!K72)</f>
        <v>0</v>
      </c>
      <c r="G78" s="296" t="s">
        <v>181</v>
      </c>
      <c r="H78" s="297"/>
      <c r="I78" s="219">
        <f>SUM('Page 2'!I73)</f>
        <v>3000</v>
      </c>
      <c r="J78" s="59"/>
      <c r="K78" s="58">
        <f>SUM(C78:F78)</f>
        <v>1800</v>
      </c>
      <c r="N78" s="220"/>
    </row>
    <row r="79" spans="1:14" s="232" customFormat="1" ht="21" customHeight="1">
      <c r="A79" s="62"/>
      <c r="B79" s="117"/>
      <c r="C79" s="58">
        <f>SUM('Page 3'!K40)</f>
        <v>7465.4</v>
      </c>
      <c r="D79" s="58">
        <f>SUM('Page 3'!K50)</f>
        <v>0</v>
      </c>
      <c r="E79" s="58">
        <f>SUM('Page 3'!K62)</f>
        <v>0</v>
      </c>
      <c r="F79" s="58">
        <f>SUM('Page 3'!K72)</f>
        <v>0</v>
      </c>
      <c r="G79" s="296" t="s">
        <v>182</v>
      </c>
      <c r="H79" s="297"/>
      <c r="I79" s="219">
        <f>SUM('Page 3'!I73)</f>
        <v>10089</v>
      </c>
      <c r="J79" s="59"/>
      <c r="K79" s="58">
        <f>SUM(C79:F79)</f>
        <v>7465.4</v>
      </c>
      <c r="N79" s="220"/>
    </row>
    <row r="80" spans="1:14" s="232" customFormat="1" ht="21" customHeight="1">
      <c r="A80" s="62"/>
      <c r="B80" s="117"/>
      <c r="C80" s="58">
        <f>SUM('Page 4'!K40)</f>
        <v>0</v>
      </c>
      <c r="D80" s="58">
        <f>SUM('Page 4'!K50)</f>
        <v>0</v>
      </c>
      <c r="E80" s="58">
        <f>SUM('Page 4'!K62)</f>
        <v>0</v>
      </c>
      <c r="F80" s="58">
        <f>SUM('Page 4'!K72)</f>
        <v>0</v>
      </c>
      <c r="G80" s="296" t="s">
        <v>183</v>
      </c>
      <c r="H80" s="297"/>
      <c r="I80" s="219">
        <f>SUM('Page 4'!I73)</f>
        <v>0</v>
      </c>
      <c r="J80" s="59"/>
      <c r="K80" s="58">
        <f>SUM(C80:F80)</f>
        <v>0</v>
      </c>
      <c r="N80" s="220"/>
    </row>
    <row r="81" spans="1:14" s="232" customFormat="1" ht="21" customHeight="1">
      <c r="A81" s="62"/>
      <c r="B81" s="117"/>
      <c r="C81" s="60"/>
      <c r="D81" s="61"/>
      <c r="E81" s="61"/>
      <c r="F81" s="61"/>
      <c r="G81" s="62"/>
      <c r="H81" s="63"/>
      <c r="I81" s="63"/>
      <c r="J81" s="62"/>
      <c r="K81" s="61"/>
      <c r="N81" s="220"/>
    </row>
    <row r="82" spans="1:14" s="232" customFormat="1" ht="21" customHeight="1">
      <c r="A82" s="62"/>
      <c r="B82" s="117"/>
      <c r="C82" s="58">
        <f>SUM(C77:C80)</f>
        <v>12159.4</v>
      </c>
      <c r="D82" s="58">
        <f>SUM(D77:D80)</f>
        <v>0</v>
      </c>
      <c r="E82" s="58">
        <f>SUM(E77:E80)</f>
        <v>0</v>
      </c>
      <c r="F82" s="58">
        <f>SUM(F77:F80)</f>
        <v>0</v>
      </c>
      <c r="G82" s="52" t="s">
        <v>184</v>
      </c>
      <c r="H82" s="221"/>
      <c r="I82" s="58">
        <f>SUM(I77:I80)</f>
        <v>17819</v>
      </c>
      <c r="J82" s="59"/>
      <c r="K82" s="58">
        <f>SUM(K77:K80)</f>
        <v>12159.4</v>
      </c>
      <c r="N82" s="220"/>
    </row>
    <row r="83" spans="1:14" s="232" customFormat="1" ht="21" customHeight="1">
      <c r="A83" s="115"/>
      <c r="B83" s="116"/>
      <c r="C83" s="20"/>
      <c r="D83" s="115"/>
      <c r="E83" s="115"/>
      <c r="F83" s="119"/>
      <c r="G83" s="115"/>
      <c r="H83" s="120"/>
      <c r="I83" s="120"/>
      <c r="J83" s="115"/>
      <c r="K83" s="115"/>
      <c r="N83" s="174"/>
    </row>
    <row r="84" spans="1:14" ht="14.25" customHeight="1">
      <c r="B84" s="222"/>
      <c r="C84" s="199"/>
      <c r="D84" s="199"/>
      <c r="E84" s="199"/>
      <c r="F84" s="223"/>
      <c r="J84" s="199"/>
      <c r="K84" s="199"/>
    </row>
    <row r="96" spans="1:14" ht="13.5" hidden="1" customHeight="1">
      <c r="C96" s="9" t="s">
        <v>5</v>
      </c>
      <c r="D96" s="9" t="s">
        <v>7</v>
      </c>
    </row>
    <row r="97" spans="3:4" ht="13.5" hidden="1" customHeight="1">
      <c r="C97" s="9"/>
      <c r="D97" s="9"/>
    </row>
    <row r="98" spans="3:4" ht="13.5" hidden="1" customHeight="1">
      <c r="C98" s="124">
        <v>0</v>
      </c>
      <c r="D98" s="124">
        <v>0</v>
      </c>
    </row>
    <row r="99" spans="3:4" ht="13.5" hidden="1" customHeight="1">
      <c r="C99" s="124">
        <v>1</v>
      </c>
      <c r="D99" s="124">
        <v>0</v>
      </c>
    </row>
    <row r="100" spans="3:4" ht="13.5" hidden="1" customHeight="1">
      <c r="C100" s="124">
        <v>2</v>
      </c>
      <c r="D100" s="124">
        <v>0</v>
      </c>
    </row>
    <row r="101" spans="3:4" ht="13.5" hidden="1" customHeight="1">
      <c r="C101" s="124">
        <v>3</v>
      </c>
      <c r="D101" s="124">
        <v>0.1</v>
      </c>
    </row>
    <row r="102" spans="3:4" ht="13.5" hidden="1" customHeight="1">
      <c r="C102" s="124">
        <v>4</v>
      </c>
      <c r="D102" s="124">
        <v>0.2</v>
      </c>
    </row>
    <row r="103" spans="3:4" ht="13.5" hidden="1" customHeight="1">
      <c r="C103" s="124">
        <v>5</v>
      </c>
      <c r="D103" s="124">
        <v>0.3</v>
      </c>
    </row>
    <row r="104" spans="3:4" ht="13.5" hidden="1" customHeight="1">
      <c r="C104" s="124">
        <v>6</v>
      </c>
      <c r="D104" s="124">
        <v>0.4</v>
      </c>
    </row>
    <row r="105" spans="3:4" ht="13.5" hidden="1" customHeight="1"/>
  </sheetData>
  <mergeCells count="7">
    <mergeCell ref="D3:F3"/>
    <mergeCell ref="G79:H79"/>
    <mergeCell ref="C1:D1"/>
    <mergeCell ref="G80:H80"/>
    <mergeCell ref="G78:H78"/>
    <mergeCell ref="B3:C3"/>
    <mergeCell ref="G77:H77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 1</vt:lpstr>
      <vt:lpstr>Page 2</vt:lpstr>
      <vt:lpstr>Page 3</vt:lpstr>
      <vt:lpstr>Page 4</vt:lpstr>
      <vt:lpstr>_xlnm_Print_Area</vt:lpstr>
      <vt:lpstr>Excel_BuiltIn_Print_Area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Caldwell</dc:creator>
  <cp:lastModifiedBy>Stephen Caldwell</cp:lastModifiedBy>
  <cp:lastPrinted>2022-07-15T10:59:10Z</cp:lastPrinted>
  <dcterms:created xsi:type="dcterms:W3CDTF">2022-01-26T13:51:30Z</dcterms:created>
  <dcterms:modified xsi:type="dcterms:W3CDTF">2024-12-19T13:55:35Z</dcterms:modified>
</cp:coreProperties>
</file>